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IO 01 - Výměna uzávěrů st..." sheetId="2" r:id="rId2"/>
    <sheet name="IO 02 - Obnova prvků na v..." sheetId="3" r:id="rId3"/>
    <sheet name="VON - Vedlejší a ostatní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'IO 01 - Výměna uzávěrů st...'!$C$85:$K$216</definedName>
    <definedName name="_xlnm.Print_Area" localSheetId="1">'IO 01 - Výměna uzávěrů st...'!$C$4:$J$39,'IO 01 - Výměna uzávěrů st...'!$C$45:$J$67,'IO 01 - Výměna uzávěrů st...'!$C$73:$K$216</definedName>
    <definedName name="_xlnm.Print_Titles" localSheetId="1">'IO 01 - Výměna uzávěrů st...'!$85:$85</definedName>
    <definedName name="_xlnm._FilterDatabase" localSheetId="2" hidden="1">'IO 02 - Obnova prvků na v...'!$C$83:$K$173</definedName>
    <definedName name="_xlnm.Print_Area" localSheetId="2">'IO 02 - Obnova prvků na v...'!$C$4:$J$39,'IO 02 - Obnova prvků na v...'!$C$45:$J$65,'IO 02 - Obnova prvků na v...'!$C$71:$K$173</definedName>
    <definedName name="_xlnm.Print_Titles" localSheetId="2">'IO 02 - Obnova prvků na v...'!$83:$83</definedName>
    <definedName name="_xlnm._FilterDatabase" localSheetId="3" hidden="1">'VON - Vedlejší a ostatní ...'!$C$79:$K$113</definedName>
    <definedName name="_xlnm.Print_Area" localSheetId="3">'VON - Vedlejší a ostatní ...'!$C$4:$J$39,'VON - Vedlejší a ostatní ...'!$C$45:$J$61,'VON - Vedlejší a ostatní ...'!$C$67:$K$113</definedName>
    <definedName name="_xlnm.Print_Titles" localSheetId="3">'VON - Vedlejší a ostatní ...'!$79:$79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7"/>
  <c r="J36"/>
  <c i="1" r="AY57"/>
  <c i="4" r="J35"/>
  <c i="1" r="AX57"/>
  <c i="4"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4"/>
  <c r="BH104"/>
  <c r="BG104"/>
  <c r="BF104"/>
  <c r="T104"/>
  <c r="R104"/>
  <c r="P104"/>
  <c r="BK104"/>
  <c r="J104"/>
  <c r="BE104"/>
  <c r="BI88"/>
  <c r="BH88"/>
  <c r="BG88"/>
  <c r="BF88"/>
  <c r="T88"/>
  <c r="R88"/>
  <c r="P88"/>
  <c r="BK88"/>
  <c r="J88"/>
  <c r="BE88"/>
  <c r="BI85"/>
  <c r="BH85"/>
  <c r="BG85"/>
  <c r="BF85"/>
  <c r="T85"/>
  <c r="R85"/>
  <c r="P85"/>
  <c r="BK85"/>
  <c r="J85"/>
  <c r="BE85"/>
  <c r="BI82"/>
  <c r="F37"/>
  <c i="1" r="BD57"/>
  <c i="4" r="BH82"/>
  <c r="F36"/>
  <c i="1" r="BC57"/>
  <c i="4" r="BG82"/>
  <c r="F35"/>
  <c i="1" r="BB57"/>
  <c i="4" r="BF82"/>
  <c r="J34"/>
  <c i="1" r="AW57"/>
  <c i="4" r="F34"/>
  <c i="1" r="BA57"/>
  <c i="4" r="T82"/>
  <c r="T81"/>
  <c r="T80"/>
  <c r="R82"/>
  <c r="R81"/>
  <c r="R80"/>
  <c r="P82"/>
  <c r="P81"/>
  <c r="P80"/>
  <c i="1" r="AU57"/>
  <c i="4" r="BK82"/>
  <c r="BK81"/>
  <c r="J81"/>
  <c r="BK80"/>
  <c r="J80"/>
  <c r="J59"/>
  <c r="J30"/>
  <c i="1" r="AG57"/>
  <c i="4" r="J82"/>
  <c r="BE82"/>
  <c r="J33"/>
  <c i="1" r="AV57"/>
  <c i="4" r="F33"/>
  <c i="1" r="AZ57"/>
  <c i="4" r="J60"/>
  <c r="J76"/>
  <c r="F76"/>
  <c r="F74"/>
  <c r="E72"/>
  <c r="J54"/>
  <c r="F54"/>
  <c r="F52"/>
  <c r="E50"/>
  <c r="J39"/>
  <c r="J24"/>
  <c r="E24"/>
  <c r="J77"/>
  <c r="J55"/>
  <c r="J23"/>
  <c r="J18"/>
  <c r="E18"/>
  <c r="F77"/>
  <c r="F55"/>
  <c r="J17"/>
  <c r="J12"/>
  <c r="J74"/>
  <c r="J52"/>
  <c r="E7"/>
  <c r="E70"/>
  <c r="E48"/>
  <c i="3" r="J37"/>
  <c r="J36"/>
  <c i="1" r="AY56"/>
  <c i="3" r="J35"/>
  <c i="1" r="AX56"/>
  <c i="3" r="BI173"/>
  <c r="BH173"/>
  <c r="BG173"/>
  <c r="BF173"/>
  <c r="T173"/>
  <c r="T172"/>
  <c r="R173"/>
  <c r="R172"/>
  <c r="P173"/>
  <c r="P172"/>
  <c r="BK173"/>
  <c r="BK172"/>
  <c r="J172"/>
  <c r="J173"/>
  <c r="BE173"/>
  <c r="J64"/>
  <c r="BI167"/>
  <c r="BH167"/>
  <c r="BG167"/>
  <c r="BF167"/>
  <c r="T167"/>
  <c r="R167"/>
  <c r="P167"/>
  <c r="BK167"/>
  <c r="J167"/>
  <c r="BE167"/>
  <c r="BI154"/>
  <c r="BH154"/>
  <c r="BG154"/>
  <c r="BF154"/>
  <c r="T154"/>
  <c r="R154"/>
  <c r="P154"/>
  <c r="BK154"/>
  <c r="J154"/>
  <c r="BE154"/>
  <c r="BI150"/>
  <c r="BH150"/>
  <c r="BG150"/>
  <c r="BF150"/>
  <c r="T150"/>
  <c r="T149"/>
  <c r="R150"/>
  <c r="R149"/>
  <c r="P150"/>
  <c r="P149"/>
  <c r="BK150"/>
  <c r="BK149"/>
  <c r="J149"/>
  <c r="J150"/>
  <c r="BE150"/>
  <c r="J63"/>
  <c r="BI143"/>
  <c r="BH143"/>
  <c r="BG143"/>
  <c r="BF143"/>
  <c r="T143"/>
  <c r="R143"/>
  <c r="P143"/>
  <c r="BK143"/>
  <c r="J143"/>
  <c r="BE143"/>
  <c r="BI135"/>
  <c r="BH135"/>
  <c r="BG135"/>
  <c r="BF135"/>
  <c r="T135"/>
  <c r="R135"/>
  <c r="P135"/>
  <c r="BK135"/>
  <c r="J135"/>
  <c r="BE135"/>
  <c r="BI127"/>
  <c r="BH127"/>
  <c r="BG127"/>
  <c r="BF127"/>
  <c r="T127"/>
  <c r="R127"/>
  <c r="P127"/>
  <c r="BK127"/>
  <c r="J127"/>
  <c r="BE127"/>
  <c r="BI117"/>
  <c r="BH117"/>
  <c r="BG117"/>
  <c r="BF117"/>
  <c r="T117"/>
  <c r="T116"/>
  <c r="R117"/>
  <c r="R116"/>
  <c r="P117"/>
  <c r="P116"/>
  <c r="BK117"/>
  <c r="BK116"/>
  <c r="J116"/>
  <c r="J117"/>
  <c r="BE117"/>
  <c r="J62"/>
  <c r="BI112"/>
  <c r="BH112"/>
  <c r="BG112"/>
  <c r="BF112"/>
  <c r="T112"/>
  <c r="R112"/>
  <c r="P112"/>
  <c r="BK112"/>
  <c r="J112"/>
  <c r="BE112"/>
  <c r="BI108"/>
  <c r="BH108"/>
  <c r="BG108"/>
  <c r="BF108"/>
  <c r="T108"/>
  <c r="R108"/>
  <c r="P108"/>
  <c r="BK108"/>
  <c r="J108"/>
  <c r="BE108"/>
  <c r="BI104"/>
  <c r="BH104"/>
  <c r="BG104"/>
  <c r="BF104"/>
  <c r="T104"/>
  <c r="R104"/>
  <c r="P104"/>
  <c r="BK104"/>
  <c r="J104"/>
  <c r="BE104"/>
  <c r="BI100"/>
  <c r="BH100"/>
  <c r="BG100"/>
  <c r="BF100"/>
  <c r="T100"/>
  <c r="R100"/>
  <c r="P100"/>
  <c r="BK100"/>
  <c r="J100"/>
  <c r="BE100"/>
  <c r="BI96"/>
  <c r="BH96"/>
  <c r="BG96"/>
  <c r="BF96"/>
  <c r="T96"/>
  <c r="R96"/>
  <c r="P96"/>
  <c r="BK96"/>
  <c r="J96"/>
  <c r="BE96"/>
  <c r="BI87"/>
  <c r="F37"/>
  <c i="1" r="BD56"/>
  <c i="3" r="BH87"/>
  <c r="F36"/>
  <c i="1" r="BC56"/>
  <c i="3" r="BG87"/>
  <c r="F35"/>
  <c i="1" r="BB56"/>
  <c i="3" r="BF87"/>
  <c r="J34"/>
  <c i="1" r="AW56"/>
  <c i="3" r="F34"/>
  <c i="1" r="BA56"/>
  <c i="3" r="T87"/>
  <c r="T86"/>
  <c r="T85"/>
  <c r="T84"/>
  <c r="R87"/>
  <c r="R86"/>
  <c r="R85"/>
  <c r="R84"/>
  <c r="P87"/>
  <c r="P86"/>
  <c r="P85"/>
  <c r="P84"/>
  <c i="1" r="AU56"/>
  <c i="3" r="BK87"/>
  <c r="BK86"/>
  <c r="J86"/>
  <c r="BK85"/>
  <c r="J85"/>
  <c r="BK84"/>
  <c r="J84"/>
  <c r="J59"/>
  <c r="J30"/>
  <c i="1" r="AG56"/>
  <c i="3" r="J87"/>
  <c r="BE87"/>
  <c r="J33"/>
  <c i="1" r="AV56"/>
  <c i="3" r="F33"/>
  <c i="1" r="AZ56"/>
  <c i="3" r="J61"/>
  <c r="J60"/>
  <c r="J80"/>
  <c r="F80"/>
  <c r="F78"/>
  <c r="E76"/>
  <c r="J54"/>
  <c r="F54"/>
  <c r="F52"/>
  <c r="E50"/>
  <c r="J39"/>
  <c r="J24"/>
  <c r="E24"/>
  <c r="J81"/>
  <c r="J55"/>
  <c r="J23"/>
  <c r="J18"/>
  <c r="E18"/>
  <c r="F81"/>
  <c r="F55"/>
  <c r="J17"/>
  <c r="J12"/>
  <c r="J78"/>
  <c r="J52"/>
  <c r="E7"/>
  <c r="E74"/>
  <c r="E48"/>
  <c i="2" r="J37"/>
  <c r="J36"/>
  <c i="1" r="AY55"/>
  <c i="2" r="J35"/>
  <c i="1" r="AX55"/>
  <c i="2" r="BI216"/>
  <c r="BH216"/>
  <c r="BG216"/>
  <c r="BF216"/>
  <c r="T216"/>
  <c r="R216"/>
  <c r="P216"/>
  <c r="BK216"/>
  <c r="J216"/>
  <c r="BE216"/>
  <c r="BI215"/>
  <c r="BH215"/>
  <c r="BG215"/>
  <c r="BF215"/>
  <c r="T215"/>
  <c r="T214"/>
  <c r="R215"/>
  <c r="R214"/>
  <c r="P215"/>
  <c r="P214"/>
  <c r="BK215"/>
  <c r="BK214"/>
  <c r="J214"/>
  <c r="J215"/>
  <c r="BE215"/>
  <c r="J66"/>
  <c r="BI210"/>
  <c r="BH210"/>
  <c r="BG210"/>
  <c r="BF210"/>
  <c r="T210"/>
  <c r="R210"/>
  <c r="P210"/>
  <c r="BK210"/>
  <c r="J210"/>
  <c r="BE210"/>
  <c r="BI206"/>
  <c r="BH206"/>
  <c r="BG206"/>
  <c r="BF206"/>
  <c r="T206"/>
  <c r="R206"/>
  <c r="P206"/>
  <c r="BK206"/>
  <c r="J206"/>
  <c r="BE206"/>
  <c r="BI202"/>
  <c r="BH202"/>
  <c r="BG202"/>
  <c r="BF202"/>
  <c r="T202"/>
  <c r="R202"/>
  <c r="P202"/>
  <c r="BK202"/>
  <c r="J202"/>
  <c r="BE202"/>
  <c r="BI198"/>
  <c r="BH198"/>
  <c r="BG198"/>
  <c r="BF198"/>
  <c r="T198"/>
  <c r="R198"/>
  <c r="P198"/>
  <c r="BK198"/>
  <c r="J198"/>
  <c r="BE198"/>
  <c r="BI193"/>
  <c r="BH193"/>
  <c r="BG193"/>
  <c r="BF193"/>
  <c r="T193"/>
  <c r="T192"/>
  <c r="R193"/>
  <c r="R192"/>
  <c r="P193"/>
  <c r="P192"/>
  <c r="BK193"/>
  <c r="BK192"/>
  <c r="J192"/>
  <c r="J193"/>
  <c r="BE193"/>
  <c r="J65"/>
  <c r="BI187"/>
  <c r="BH187"/>
  <c r="BG187"/>
  <c r="BF187"/>
  <c r="T187"/>
  <c r="R187"/>
  <c r="P187"/>
  <c r="BK187"/>
  <c r="J187"/>
  <c r="BE187"/>
  <c r="BI181"/>
  <c r="BH181"/>
  <c r="BG181"/>
  <c r="BF181"/>
  <c r="T181"/>
  <c r="R181"/>
  <c r="P181"/>
  <c r="BK181"/>
  <c r="J181"/>
  <c r="BE181"/>
  <c r="BI177"/>
  <c r="BH177"/>
  <c r="BG177"/>
  <c r="BF177"/>
  <c r="T177"/>
  <c r="T176"/>
  <c r="R177"/>
  <c r="R176"/>
  <c r="P177"/>
  <c r="P176"/>
  <c r="BK177"/>
  <c r="BK176"/>
  <c r="J176"/>
  <c r="J177"/>
  <c r="BE177"/>
  <c r="J64"/>
  <c r="BI168"/>
  <c r="BH168"/>
  <c r="BG168"/>
  <c r="BF168"/>
  <c r="T168"/>
  <c r="R168"/>
  <c r="P168"/>
  <c r="BK168"/>
  <c r="J168"/>
  <c r="BE168"/>
  <c r="BI164"/>
  <c r="BH164"/>
  <c r="BG164"/>
  <c r="BF164"/>
  <c r="T164"/>
  <c r="R164"/>
  <c r="P164"/>
  <c r="BK164"/>
  <c r="J164"/>
  <c r="BE164"/>
  <c r="BI160"/>
  <c r="BH160"/>
  <c r="BG160"/>
  <c r="BF160"/>
  <c r="T160"/>
  <c r="R160"/>
  <c r="P160"/>
  <c r="BK160"/>
  <c r="J160"/>
  <c r="BE160"/>
  <c r="BI156"/>
  <c r="BH156"/>
  <c r="BG156"/>
  <c r="BF156"/>
  <c r="T156"/>
  <c r="R156"/>
  <c r="P156"/>
  <c r="BK156"/>
  <c r="J156"/>
  <c r="BE156"/>
  <c r="BI151"/>
  <c r="BH151"/>
  <c r="BG151"/>
  <c r="BF151"/>
  <c r="T151"/>
  <c r="R151"/>
  <c r="P151"/>
  <c r="BK151"/>
  <c r="J151"/>
  <c r="BE151"/>
  <c r="BI146"/>
  <c r="BH146"/>
  <c r="BG146"/>
  <c r="BF146"/>
  <c r="T146"/>
  <c r="R146"/>
  <c r="P146"/>
  <c r="BK146"/>
  <c r="J146"/>
  <c r="BE146"/>
  <c r="BI142"/>
  <c r="BH142"/>
  <c r="BG142"/>
  <c r="BF142"/>
  <c r="T142"/>
  <c r="R142"/>
  <c r="P142"/>
  <c r="BK142"/>
  <c r="J142"/>
  <c r="BE142"/>
  <c r="BI138"/>
  <c r="BH138"/>
  <c r="BG138"/>
  <c r="BF138"/>
  <c r="T138"/>
  <c r="R138"/>
  <c r="P138"/>
  <c r="BK138"/>
  <c r="J138"/>
  <c r="BE138"/>
  <c r="BI134"/>
  <c r="BH134"/>
  <c r="BG134"/>
  <c r="BF134"/>
  <c r="T134"/>
  <c r="R134"/>
  <c r="P134"/>
  <c r="BK134"/>
  <c r="J134"/>
  <c r="BE134"/>
  <c r="BI129"/>
  <c r="BH129"/>
  <c r="BG129"/>
  <c r="BF129"/>
  <c r="T129"/>
  <c r="R129"/>
  <c r="P129"/>
  <c r="BK129"/>
  <c r="J129"/>
  <c r="BE129"/>
  <c r="BI125"/>
  <c r="BH125"/>
  <c r="BG125"/>
  <c r="BF125"/>
  <c r="T125"/>
  <c r="R125"/>
  <c r="P125"/>
  <c r="BK125"/>
  <c r="J125"/>
  <c r="BE125"/>
  <c r="BI121"/>
  <c r="BH121"/>
  <c r="BG121"/>
  <c r="BF121"/>
  <c r="T121"/>
  <c r="T120"/>
  <c r="R121"/>
  <c r="R120"/>
  <c r="P121"/>
  <c r="P120"/>
  <c r="BK121"/>
  <c r="BK120"/>
  <c r="J120"/>
  <c r="J121"/>
  <c r="BE121"/>
  <c r="J63"/>
  <c r="BI116"/>
  <c r="BH116"/>
  <c r="BG116"/>
  <c r="BF116"/>
  <c r="T116"/>
  <c r="R116"/>
  <c r="P116"/>
  <c r="BK116"/>
  <c r="J116"/>
  <c r="BE116"/>
  <c r="BI111"/>
  <c r="BH111"/>
  <c r="BG111"/>
  <c r="BF111"/>
  <c r="T111"/>
  <c r="R111"/>
  <c r="P111"/>
  <c r="BK111"/>
  <c r="J111"/>
  <c r="BE111"/>
  <c r="BI107"/>
  <c r="BH107"/>
  <c r="BG107"/>
  <c r="BF107"/>
  <c r="T107"/>
  <c r="R107"/>
  <c r="P107"/>
  <c r="BK107"/>
  <c r="J107"/>
  <c r="BE107"/>
  <c r="BI102"/>
  <c r="BH102"/>
  <c r="BG102"/>
  <c r="BF102"/>
  <c r="T102"/>
  <c r="T101"/>
  <c r="R102"/>
  <c r="R101"/>
  <c r="P102"/>
  <c r="P101"/>
  <c r="BK102"/>
  <c r="BK101"/>
  <c r="J101"/>
  <c r="J102"/>
  <c r="BE102"/>
  <c r="J62"/>
  <c r="BI97"/>
  <c r="BH97"/>
  <c r="BG97"/>
  <c r="BF97"/>
  <c r="T97"/>
  <c r="R97"/>
  <c r="P97"/>
  <c r="BK97"/>
  <c r="J97"/>
  <c r="BE97"/>
  <c r="BI93"/>
  <c r="BH93"/>
  <c r="BG93"/>
  <c r="BF93"/>
  <c r="T93"/>
  <c r="R93"/>
  <c r="P93"/>
  <c r="BK93"/>
  <c r="J93"/>
  <c r="BE93"/>
  <c r="BI89"/>
  <c r="F37"/>
  <c i="1" r="BD55"/>
  <c i="2" r="BH89"/>
  <c r="F36"/>
  <c i="1" r="BC55"/>
  <c i="2" r="BG89"/>
  <c r="F35"/>
  <c i="1" r="BB55"/>
  <c i="2" r="BF89"/>
  <c r="J34"/>
  <c i="1" r="AW55"/>
  <c i="2" r="F34"/>
  <c i="1" r="BA55"/>
  <c i="2" r="T89"/>
  <c r="T88"/>
  <c r="T87"/>
  <c r="T86"/>
  <c r="R89"/>
  <c r="R88"/>
  <c r="R87"/>
  <c r="R86"/>
  <c r="P89"/>
  <c r="P88"/>
  <c r="P87"/>
  <c r="P86"/>
  <c i="1" r="AU55"/>
  <c i="2" r="BK89"/>
  <c r="BK88"/>
  <c r="J88"/>
  <c r="BK87"/>
  <c r="J87"/>
  <c r="BK86"/>
  <c r="J86"/>
  <c r="J59"/>
  <c r="J30"/>
  <c i="1" r="AG55"/>
  <c i="2" r="J89"/>
  <c r="BE89"/>
  <c r="J33"/>
  <c i="1" r="AV55"/>
  <c i="2" r="F33"/>
  <c i="1" r="AZ55"/>
  <c i="2" r="J61"/>
  <c r="J60"/>
  <c r="J82"/>
  <c r="F82"/>
  <c r="F80"/>
  <c r="E78"/>
  <c r="J54"/>
  <c r="F54"/>
  <c r="F52"/>
  <c r="E50"/>
  <c r="J39"/>
  <c r="J24"/>
  <c r="E24"/>
  <c r="J83"/>
  <c r="J55"/>
  <c r="J23"/>
  <c r="J18"/>
  <c r="E18"/>
  <c r="F83"/>
  <c r="F55"/>
  <c r="J17"/>
  <c r="J12"/>
  <c r="J80"/>
  <c r="J52"/>
  <c r="E7"/>
  <c r="E76"/>
  <c r="E48"/>
  <c i="1"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7"/>
  <c r="AN57"/>
  <c r="AT56"/>
  <c r="AN56"/>
  <c r="AT55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<sst xmlns="http://schemas.openxmlformats.org/spreadsheetml/2006/main">
  <si>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</si>
  <si>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</si>
  <si>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</si>
  <si>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</si>
  <si>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</si>
  <si>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{065d9237-e572-4ae5-bc76-cd253265cf8d}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</si>
  <si>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</si>
  <si>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</si>
  <si>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</si>
  <si>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</si>
  <si>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</si>
  <si>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</si>
  <si>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</si>
  <si>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</si>
  <si>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1629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</si>
  <si>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</si>
  <si>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</si>
  <si>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Humenice, rekonstrukce uzávěrů spodních výpustí</t>
  </si>
  <si>
    <t>KSO:</t>
  </si>
  <si>
    <t>827 1</t>
  </si>
  <si>
    <t>CC-CZ:</t>
  </si>
  <si>
    <t>222</t>
  </si>
  <si>
    <t>Místo:</t>
  </si>
  <si>
    <t>Horní Stropnice, Svébohy</t>
  </si>
  <si>
    <t>Datum:</t>
  </si>
  <si>
    <t>22. 2. 2019</t>
  </si>
  <si>
    <t>CZ-CPA:</t>
  </si>
  <si>
    <t>42.21.12</t>
  </si>
  <si>
    <t>Zadavatel:</t>
  </si>
  <si>
    <t>IČ:</t>
  </si>
  <si>
    <t>70889953</t>
  </si>
  <si>
    <t>Povodí Vltavy, státní podnik, Praha 5				</t>
  </si>
  <si>
    <t>DIČ:</t>
  </si>
  <si>
    <t/>
  </si>
  <si>
    <t>Uchazeč:</t>
  </si>
  <si>
    <t>Vyplň údaj</t>
  </si>
  <si>
    <t>Projektant:</t>
  </si>
  <si>
    <t>15771822</t>
  </si>
  <si>
    <t>VH-TRES spol.s r.o., České Budějovice</t>
  </si>
  <si>
    <t>True</t>
  </si>
  <si>
    <t>Zpracovatel:</t>
  </si>
  <si>
    <t xml:space="preserve"> </t>
  </si>
  <si>
    <t>Poznámka:</t>
  </si>
  <si>
    <t>Soupis prací je sestaven s využitím Cenové soustavy ÚRS 2019/I.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</si>
  <si>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</si>
  <si>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</si>
  <si>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</si>
  <si>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</si>
  <si>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</si>
  <si>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</si>
  <si>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</si>
  <si>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</si>
  <si>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</si>
  <si>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</si>
  <si>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</si>
  <si>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</si>
  <si>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</si>
  <si>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</si>
  <si>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</si>
  <si>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</si>
  <si>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</si>
  <si>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</si>
  <si>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</si>
  <si>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</si>
  <si>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</si>
  <si>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</si>
  <si>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</si>
  <si>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</si>
  <si>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</si>
  <si>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</si>
  <si>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</si>
  <si>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</si>
  <si>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</si>
  <si>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</si>
  <si>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</si>
  <si>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</si>
  <si>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</si>
  <si>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</si>
  <si>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</si>
  <si>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</si>
  <si>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</si>
  <si>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</si>
  <si>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</si>
  <si>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IO 01</t>
  </si>
  <si>
    <t>Výměna uzávěrů strojoven spodních výpustí</t>
  </si>
  <si>
    <t>ING</t>
  </si>
  <si>
    <t>1</t>
  </si>
  <si>
    <t>{1a14c737-9191-4e38-ac3d-81385f52f9a7}</t>
  </si>
  <si>
    <t>827 22</t>
  </si>
  <si>
    <t>2</t>
  </si>
  <si>
    <t>IO 02</t>
  </si>
  <si>
    <t xml:space="preserve">Obnova prvků na vtoku </t>
  </si>
  <si>
    <t>{6119ec37-bf93-4edc-b084-aca9c8d189de}</t>
  </si>
  <si>
    <t>833 21 2</t>
  </si>
  <si>
    <t>VON</t>
  </si>
  <si>
    <t>Vedlejší a ostatní náklady</t>
  </si>
  <si>
    <t>{878b1180-e0c1-4a51-beb9-dcbadd6310e1}</t>
  </si>
  <si>
    <t>KRYCÍ LIST SOUPISU PRACÍ</t>
  </si>
  <si>
    <t>Objekt:</t>
  </si>
  <si>
    <t>IO 01 - Výměna uzávěrů strojoven spodních výpustí</t>
  </si>
  <si>
    <t>2223</t>
  </si>
  <si>
    <t>Povodí Vltavy, státní podnik, Praha 5</t>
  </si>
  <si>
    <t>REKAPITULACE ČLENĚNÍ SOUPISU PRACÍ</t>
  </si>
  <si>
    <t>Kód dílu - Popis</t>
  </si>
  <si>
    <t>Cena celkem [CZK]</t>
  </si>
  <si>
    <t>-1</t>
  </si>
  <si>
    <t xml:space="preserve">    4 - Vodorovné konstrukce</t>
  </si>
  <si>
    <t xml:space="preserve">    742 - Elektroinstalace 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</si>
  <si>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</si>
  <si>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</si>
  <si>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</si>
  <si>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</si>
  <si>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</si>
  <si>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</si>
  <si>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</si>
  <si>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</si>
  <si>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</si>
  <si>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</si>
  <si>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</si>
  <si>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</si>
  <si>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</si>
  <si>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</si>
  <si>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</si>
  <si>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</si>
  <si>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</si>
  <si>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ROZPOCET</t>
  </si>
  <si>
    <t>4</t>
  </si>
  <si>
    <t>Vodorovné konstrukce</t>
  </si>
  <si>
    <t>K</t>
  </si>
  <si>
    <t>452313151</t>
  </si>
  <si>
    <t>Podkladní a zajišťovací konstrukce z betonu prostého bloky pro potrubí z betonu tř. C 20/25</t>
  </si>
  <si>
    <t>m3</t>
  </si>
  <si>
    <t>CS ÚRS 2019 01</t>
  </si>
  <si>
    <t>1456718771</t>
  </si>
  <si>
    <t>VV</t>
  </si>
  <si>
    <t>viz. příhoha č.1.</t>
  </si>
  <si>
    <t xml:space="preserve">"nové betonové podpěry"   0,2</t>
  </si>
  <si>
    <t>Součet</t>
  </si>
  <si>
    <t>452313192</t>
  </si>
  <si>
    <t>Podkladní a zajišťovací konstrukce z betonu prostého Příplatek k cenám za práce ve štole pro bloky</t>
  </si>
  <si>
    <t>1911269599</t>
  </si>
  <si>
    <t>3</t>
  </si>
  <si>
    <t>452353101</t>
  </si>
  <si>
    <t>Bednění podkladních a zajišťovacích konstrukcí bloků pro potrubí</t>
  </si>
  <si>
    <t>m2</t>
  </si>
  <si>
    <t>-1443628238</t>
  </si>
  <si>
    <t xml:space="preserve">"nové betonové podpěry"   2*0,2+2*0,6*0,4+ 4*0.1+4*0,4*0,2</t>
  </si>
  <si>
    <t>742</t>
  </si>
  <si>
    <t xml:space="preserve">Elektroinstalace </t>
  </si>
  <si>
    <t>74224-R</t>
  </si>
  <si>
    <t xml:space="preserve">Montáž řídící jednotky </t>
  </si>
  <si>
    <t>kus</t>
  </si>
  <si>
    <t>16</t>
  </si>
  <si>
    <t>-2015067742</t>
  </si>
  <si>
    <t xml:space="preserve">"řízení šoupěte DN 400"   2,0</t>
  </si>
  <si>
    <t xml:space="preserve">"řízení ventilu DN 400"   2,0</t>
  </si>
  <si>
    <t>5</t>
  </si>
  <si>
    <t>M</t>
  </si>
  <si>
    <t>42201-R</t>
  </si>
  <si>
    <t>servopohon víceotáčkový pro řídící či krokovací režim</t>
  </si>
  <si>
    <t>8</t>
  </si>
  <si>
    <t>-693685213</t>
  </si>
  <si>
    <t xml:space="preserve">"řídící jednotka šoupěte DN 400 - otevřeno x zavřeno - (př. AUMA SA 14.2)"   2,0</t>
  </si>
  <si>
    <t>6</t>
  </si>
  <si>
    <t>42211-R</t>
  </si>
  <si>
    <t>servopohon víceotáčkový pro regulační S 4 režim</t>
  </si>
  <si>
    <t>1580316553</t>
  </si>
  <si>
    <t xml:space="preserve">vč. řídící jednotky s LC displejem, místním ovládáním, výstupu 4-20 mA polohy s možností  výhledově řídit po proudové smyčce nebo pomocí digi vstupů</t>
  </si>
  <si>
    <t xml:space="preserve">"řídící jednotka ventilu DN 400 - (př. AUMA SAR 10.2)"   2,0</t>
  </si>
  <si>
    <t>7</t>
  </si>
  <si>
    <t>74294-R</t>
  </si>
  <si>
    <t xml:space="preserve">Demontáž řídící jednotky </t>
  </si>
  <si>
    <t>1781039082</t>
  </si>
  <si>
    <t xml:space="preserve">"řízení šoupěte DN 400"   4,0</t>
  </si>
  <si>
    <t>Trubní vedení</t>
  </si>
  <si>
    <t>891181295</t>
  </si>
  <si>
    <t>Montáž vodovodních armatur na potrubí Příplatek k ceně za montáž v objektech DN od 40 do 1200</t>
  </si>
  <si>
    <t>189115884</t>
  </si>
  <si>
    <t xml:space="preserve">"šoupě DN 400"   2,0</t>
  </si>
  <si>
    <t>9</t>
  </si>
  <si>
    <t>891184195</t>
  </si>
  <si>
    <t>Montáž vodovodních armatur na potrubí kompenzátorů ucpávkových a gumových nebo montážních vložek Příplatek k ceně za montáž v objektech DN od 40 do 1200</t>
  </si>
  <si>
    <t>-1350172453</t>
  </si>
  <si>
    <t xml:space="preserve">"montážní vložka DN 400"   2,0</t>
  </si>
  <si>
    <t>10</t>
  </si>
  <si>
    <t>891391912</t>
  </si>
  <si>
    <t>Výměna vodovodních armatur na potrubí šoupátek nebo klapek uzavíracích v otevřeném výkopu nebo v šachtách DN 400</t>
  </si>
  <si>
    <t>-735535720</t>
  </si>
  <si>
    <t>demontáž vč. odvozu a likvidace zákonným způsobem</t>
  </si>
  <si>
    <t xml:space="preserve">"šoupě DN 400"   4,0</t>
  </si>
  <si>
    <t>11</t>
  </si>
  <si>
    <t>42221-R</t>
  </si>
  <si>
    <t>šoupě E2 přírubové dlouhé el. s laternou pro servopohon DN 400, PN 16</t>
  </si>
  <si>
    <t>-725657179</t>
  </si>
  <si>
    <t>12</t>
  </si>
  <si>
    <t>42231-R</t>
  </si>
  <si>
    <t>plunžrový ventil přírubový s převodovkou na levé straně se zařízením k optimalizaci kavitačních zón DN 400,PN 16</t>
  </si>
  <si>
    <t>-500453898</t>
  </si>
  <si>
    <t xml:space="preserve">"ventil DN 400"   2,0</t>
  </si>
  <si>
    <t>13</t>
  </si>
  <si>
    <t>891394121</t>
  </si>
  <si>
    <t>Montáž vodovodních armatur na potrubí kompenzátorů ucpávkových a gumových nebo montážních vložek DN 400</t>
  </si>
  <si>
    <t>537734426</t>
  </si>
  <si>
    <t xml:space="preserve">"montážní vložka DN 400"   1,0</t>
  </si>
  <si>
    <t>14</t>
  </si>
  <si>
    <t>891394921</t>
  </si>
  <si>
    <t>Výměna vodovodních armatur na potrubí kompenzátorů ucpávkových a gumových nebo montážních vložek DN 400</t>
  </si>
  <si>
    <t>-1789592153</t>
  </si>
  <si>
    <t>42241-R</t>
  </si>
  <si>
    <t>montážní vložka přírubová typ M20 010-616, DN 400, PN 16</t>
  </si>
  <si>
    <t>-798419088</t>
  </si>
  <si>
    <t>základní šířka 350 mm, (jednostranné provedení ocel)</t>
  </si>
  <si>
    <t xml:space="preserve">"montážní vložka DN 400"   3,0</t>
  </si>
  <si>
    <t>89815-R</t>
  </si>
  <si>
    <t>Uříznutí ocelového potrubí DN 400</t>
  </si>
  <si>
    <t>458418154</t>
  </si>
  <si>
    <t xml:space="preserve">"v místě navaření ploché příruby DN 400"   1,0</t>
  </si>
  <si>
    <t>17</t>
  </si>
  <si>
    <t>89816-R</t>
  </si>
  <si>
    <t>Navaření ocelové příruby DN 400</t>
  </si>
  <si>
    <t>1607333684</t>
  </si>
  <si>
    <t xml:space="preserve">"příruba plochá DN 400"   1,0</t>
  </si>
  <si>
    <t>18</t>
  </si>
  <si>
    <t>42251-R</t>
  </si>
  <si>
    <t>příruba plochá přivařovací s lištou DN 400, PN 16</t>
  </si>
  <si>
    <t>2086062429</t>
  </si>
  <si>
    <t>19</t>
  </si>
  <si>
    <t>89983-R</t>
  </si>
  <si>
    <t>Šroubové spoje a těsnění</t>
  </si>
  <si>
    <t>kpl</t>
  </si>
  <si>
    <t>1220707845</t>
  </si>
  <si>
    <t>šrouby a matice v nerez provedení</t>
  </si>
  <si>
    <t>šroub s maticí nerez M27/100 A2 - 160 ks</t>
  </si>
  <si>
    <t>podložka nerez M27 - 320 ks</t>
  </si>
  <si>
    <t>těsnění pryžocelová vložka DN 400, PN 16 - 10 ks</t>
  </si>
  <si>
    <t>Ostatní konstrukce a práce, bourání</t>
  </si>
  <si>
    <t>20</t>
  </si>
  <si>
    <t>960111221</t>
  </si>
  <si>
    <t xml:space="preserve">Bourání konstrukcí betonových a železobetonových, s naložením vybouraných hmot a suti na dopravní prostředek nebo s odklizením na hromady do vzdálenosti 20 m </t>
  </si>
  <si>
    <t>878378836</t>
  </si>
  <si>
    <t xml:space="preserve">"stávající betonové podpěry"   2*0,09*0,4+0,2*0,4</t>
  </si>
  <si>
    <t>99001-R</t>
  </si>
  <si>
    <t>Sjednocující základní a vrchní nátěr výpustí</t>
  </si>
  <si>
    <t>2099205739</t>
  </si>
  <si>
    <t>včetně přípravy podkladu otryskáním vysokotlakým paprskem</t>
  </si>
  <si>
    <t xml:space="preserve">nátěr dvousložkovou, polyamidovým aduktem vytvrzovanou, vysokosušinovou, vysoce nanášivou epoxidovou nátěrovou hmotou </t>
  </si>
  <si>
    <t>2,5+10,0</t>
  </si>
  <si>
    <t>22</t>
  </si>
  <si>
    <t>99002-R</t>
  </si>
  <si>
    <t>Provozní a funkční zkoušky výpustí</t>
  </si>
  <si>
    <t>-445105977</t>
  </si>
  <si>
    <t>těsnost, ovládání uzávěrů a nastavení koncových poloh ovládání včetně zaškolení obsluhy přehrady</t>
  </si>
  <si>
    <t>2,0</t>
  </si>
  <si>
    <t>997</t>
  </si>
  <si>
    <t>Přesun sutě</t>
  </si>
  <si>
    <t>23</t>
  </si>
  <si>
    <t>997013111</t>
  </si>
  <si>
    <t xml:space="preserve">Vnitrostaveništní doprava suti a vybouraných hmot vodorovně do 50 m </t>
  </si>
  <si>
    <t>t</t>
  </si>
  <si>
    <t>906746850</t>
  </si>
  <si>
    <t>vnitrostaveništní přesun vybouraných hmot do 10 m</t>
  </si>
  <si>
    <t xml:space="preserve">"betonové podpěry"   0,372</t>
  </si>
  <si>
    <t xml:space="preserve">"armatury"   0,4*4</t>
  </si>
  <si>
    <t>24</t>
  </si>
  <si>
    <t>997221571</t>
  </si>
  <si>
    <t>Vodorovná doprava vybouraných hmot bez naložení, ale se složením a s hrubým urovnáním na vzdálenost do 1 km</t>
  </si>
  <si>
    <t>223245957</t>
  </si>
  <si>
    <t>odvoz vybouraných hmot na skládku do 25 km</t>
  </si>
  <si>
    <t>25</t>
  </si>
  <si>
    <t>997221579</t>
  </si>
  <si>
    <t>Vodorovná doprava vybouraných hmot bez naložení, ale se složením a s hrubým urovnáním na vzdálenost Příplatek k ceně za každý další i započatý 1 km přes 1 km</t>
  </si>
  <si>
    <t>-1459148338</t>
  </si>
  <si>
    <t xml:space="preserve">"betonové podpěry"   0,372*24</t>
  </si>
  <si>
    <t>26</t>
  </si>
  <si>
    <t>997221612</t>
  </si>
  <si>
    <t>Nakládání na dopravní prostředky pro vodorovnou dopravu vybouraných hmot</t>
  </si>
  <si>
    <t>1863994809</t>
  </si>
  <si>
    <t>27</t>
  </si>
  <si>
    <t>997221815</t>
  </si>
  <si>
    <t xml:space="preserve">Poplatek za uložení stavebního odpadu na skládce (skládkovné) betonového </t>
  </si>
  <si>
    <t>568810158</t>
  </si>
  <si>
    <t>998</t>
  </si>
  <si>
    <t>Přesun hmot</t>
  </si>
  <si>
    <t>28</t>
  </si>
  <si>
    <t>998324011</t>
  </si>
  <si>
    <t>Přesun hmot pro objekty budované v souvislosti se sypanými hrázemi a vodní elektrárny dopravní vzdálenost do 500 m</t>
  </si>
  <si>
    <t>-596231022</t>
  </si>
  <si>
    <t>29</t>
  </si>
  <si>
    <t>99833-R</t>
  </si>
  <si>
    <t>Příplatek k ručnímu přesunu hmot pro objekty související se sypanými hrázemi a vodní elektrárny za zvětšený přesun ZKD 50 m</t>
  </si>
  <si>
    <t>1962347075</t>
  </si>
  <si>
    <t xml:space="preserve">IO 02 - Obnova prvků na vtoku </t>
  </si>
  <si>
    <t>21524</t>
  </si>
  <si>
    <t>42.91</t>
  </si>
  <si>
    <t xml:space="preserve">    1 - Zemní práce</t>
  </si>
  <si>
    <t xml:space="preserve">    767 - Konstrukce zámečnické</t>
  </si>
  <si>
    <t>Zemní práce</t>
  </si>
  <si>
    <t>12270-R</t>
  </si>
  <si>
    <t>Odtěžení sedimentu pod vodou</t>
  </si>
  <si>
    <t>-1826119813</t>
  </si>
  <si>
    <t>viz. příhoha č.1., B.3.</t>
  </si>
  <si>
    <t>vč. naložení a vyzvednutí nánosu na hladinu</t>
  </si>
  <si>
    <t>vyklopení nánosu na loďku</t>
  </si>
  <si>
    <t>převezení nánosu loďkou na místo vyschnutí</t>
  </si>
  <si>
    <t>vyložení nánosu z loďky</t>
  </si>
  <si>
    <t>vyčištění loďky</t>
  </si>
  <si>
    <t xml:space="preserve">"čištění vtoku"   2,0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</si>
  <si>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</si>
  <si>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</si>
  <si>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1548284732</t>
  </si>
  <si>
    <t xml:space="preserve">"odvoz vyschlého nánosu na skládku do 20 km"   2,0</t>
  </si>
  <si>
    <t>162701109</t>
  </si>
  <si>
    <t>Vodorovné přemístění výkopku nebo sypaniny po suchu na obvyklém dopravním prostředku, bez naložení výkopku, avšak se složením bez rozhrnutí z horniny tř. 1 až 4 na vzdálenost Příplatek k ceně za každých dalších i započatých 1 000 m</t>
  </si>
  <si>
    <t>-679398176</t>
  </si>
  <si>
    <t xml:space="preserve">"odvoz vyschlého nánosu na skládku do 20 km"   2,0*10</t>
  </si>
  <si>
    <t>167101101</t>
  </si>
  <si>
    <t>Nakládání, skládání a překládání neulehlého výkopku nebo sypaniny nakládání, množství do 100 m3, z hornin tř. 1 až 4</t>
  </si>
  <si>
    <t>328827922</t>
  </si>
  <si>
    <t xml:space="preserve">"naložení vyschlého nánosu k odvozu na skládku"   2,0</t>
  </si>
  <si>
    <t>171201201</t>
  </si>
  <si>
    <t>Uložení sypaniny na skládky</t>
  </si>
  <si>
    <t>98177376</t>
  </si>
  <si>
    <t xml:space="preserve">"uložení vyschlého nánosu na skládce"   2,0</t>
  </si>
  <si>
    <t>171201211</t>
  </si>
  <si>
    <t>Uložení sypaniny poplatek za uložení sypaniny na skládce (skládkovné)</t>
  </si>
  <si>
    <t>-1879211149</t>
  </si>
  <si>
    <t xml:space="preserve">"poplatek za uložení vyschlého nánosu na skládce"   2,0*1,8</t>
  </si>
  <si>
    <t>767</t>
  </si>
  <si>
    <t>Konstrukce zámečnické</t>
  </si>
  <si>
    <t>76790-R</t>
  </si>
  <si>
    <t>Dodávka, montáž a osazení návodního revizního tabulového uzávěru</t>
  </si>
  <si>
    <t>kg</t>
  </si>
  <si>
    <t>198794510</t>
  </si>
  <si>
    <t>plech 6 mm - 780x760 - 1 ks, tj. 27,92 kg</t>
  </si>
  <si>
    <t>U 100 dl. 0,8 m - 2 ks, tj. 8,48 x 2 = 16,96 kg</t>
  </si>
  <si>
    <t>U 100 dl. 0,78 m - 2 ks, tj. 8,27 x 2 = 16,53 kg</t>
  </si>
  <si>
    <t xml:space="preserve">U 100 dl. 0,768 m - 3 ks  tj.  8,14 x 3 = 24,42 kg</t>
  </si>
  <si>
    <t>plech 10 mm - 100x150 - 1 ks, tj. 1,16 kg</t>
  </si>
  <si>
    <t>šroub M 8/30 - 32 ks</t>
  </si>
  <si>
    <t>78,85</t>
  </si>
  <si>
    <t>76791-R</t>
  </si>
  <si>
    <t xml:space="preserve">Dodávka, montáž a osazení čelních česlí </t>
  </si>
  <si>
    <t>-1146925244</t>
  </si>
  <si>
    <t>L 60/60/6 - 0,47 m - 2 ks, tj. 2,55x2 = 5,1 kg</t>
  </si>
  <si>
    <t>plech 8 mm - 450x50 - 1 ks, tj. 1,41 kg</t>
  </si>
  <si>
    <t>plech 10 mm - 100x2220 - 5 ks, tj. 17,43x5 = 87,14 kg</t>
  </si>
  <si>
    <t>zahuštění česlí - tyč DN 18 - 2,21 m - 5 ks, 4,42x5 = 22,1 kg</t>
  </si>
  <si>
    <t xml:space="preserve">"8 kusů"   115,75*8</t>
  </si>
  <si>
    <t>76792-R</t>
  </si>
  <si>
    <t xml:space="preserve">Dodávka, montáž a osazení horních česlí </t>
  </si>
  <si>
    <t>-1437663866</t>
  </si>
  <si>
    <t>L 35/35/4 - 0,85 m - 2 ks, tj. 1,78x2 = 3,55 kg</t>
  </si>
  <si>
    <t>plech 8 mm - 50x400 - 6 ks, tj. 1,26x6 = 7,54 kg</t>
  </si>
  <si>
    <t>tyč DN 12 - 0,95 m - 1 ks, tj. 0,85 kg</t>
  </si>
  <si>
    <t>zahuštění česlí - tyč DN 18 - 0,25 m - 8 ks, tj. 0,5*8 = 4,0 kg</t>
  </si>
  <si>
    <t xml:space="preserve">"2 kusy"   15,94*2</t>
  </si>
  <si>
    <t>767996801</t>
  </si>
  <si>
    <t>Demontáž ostatních zámečnických konstrukcí o hmotnosti jednotlivých dílů rozebráním do 50 kg</t>
  </si>
  <si>
    <t>1807939364</t>
  </si>
  <si>
    <t xml:space="preserve">"demontáž čelních česlí"   750,0</t>
  </si>
  <si>
    <t xml:space="preserve">"demontáž horních česlí"   24,0</t>
  </si>
  <si>
    <t>99100-R</t>
  </si>
  <si>
    <t>Těsnění tabulového uzávěru</t>
  </si>
  <si>
    <t>m</t>
  </si>
  <si>
    <t>-1201728125</t>
  </si>
  <si>
    <t xml:space="preserve">"těsnění pryžové úhelníkové př. ADITEG 2379"   2*0,88+2*0,85</t>
  </si>
  <si>
    <t>99200-R</t>
  </si>
  <si>
    <t>Potápěčské práce</t>
  </si>
  <si>
    <t>1847333474</t>
  </si>
  <si>
    <t xml:space="preserve">asistence při demontáži čelních česlí - 2,0*2 = 4,0 hod  </t>
  </si>
  <si>
    <t xml:space="preserve">asistence při demontáži horních česlí - 1,0*2 = 2,0 hod  </t>
  </si>
  <si>
    <t xml:space="preserve">očištění vtoku - 2,0*2 = 4,0 hod  </t>
  </si>
  <si>
    <t>asistence při demontáži revizního uzávěru - 0,5*2 = 1,0 hod</t>
  </si>
  <si>
    <t>asistence při osazení revizního uzávěru - 2,0*2 = 4,0 hod</t>
  </si>
  <si>
    <t>osazení čelních česlí - 1,0*2 = 2,0 hod</t>
  </si>
  <si>
    <t xml:space="preserve">osazení  horních česlí - 0,5*2 = 1,0 hod</t>
  </si>
  <si>
    <t>min. 4 výjezdy</t>
  </si>
  <si>
    <t>průzkumné a přípravné práce, režie</t>
  </si>
  <si>
    <t>1,0</t>
  </si>
  <si>
    <t>99300-R</t>
  </si>
  <si>
    <t>Náklady na jeřáb</t>
  </si>
  <si>
    <t>hod</t>
  </si>
  <si>
    <t>-565337459</t>
  </si>
  <si>
    <t xml:space="preserve">"demontáž česlí a osazení uzávěru"   4,0*2</t>
  </si>
  <si>
    <t xml:space="preserve">"odstranění uzávěru a montáž česlí"   4,0*2</t>
  </si>
  <si>
    <t>-647277256</t>
  </si>
  <si>
    <t>VON - Vedlejší a ostatní náklady</t>
  </si>
  <si>
    <t>Povodí Vltavy, státní podnik, Praha 5	</t>
  </si>
  <si>
    <t>D1 - Vedlejší a ostatné náklady</t>
  </si>
  <si>
    <t>D1</t>
  </si>
  <si>
    <t>Vedlejší a ostatné náklady</t>
  </si>
  <si>
    <t>05</t>
  </si>
  <si>
    <t>Vypracování projektu skutečného provedení stavby</t>
  </si>
  <si>
    <t>-1703880406</t>
  </si>
  <si>
    <t>09</t>
  </si>
  <si>
    <t xml:space="preserve">Provedení pasportizace před započetím a po dokončení prací </t>
  </si>
  <si>
    <t>-1486445128</t>
  </si>
  <si>
    <t>Zřízení, provoz a odstranění zařízení staveniště (ZS) včetně jeho připojení na sítě</t>
  </si>
  <si>
    <t>1196648389</t>
  </si>
  <si>
    <t>-zajištění ohlášení všech staveb ZS dle §104 odst. (2) zákona č. 183/2006 Sb.</t>
  </si>
  <si>
    <t>-příprava a oplocení území pro objekty ZS</t>
  </si>
  <si>
    <t xml:space="preserve">-vlastní vybudování objektů ZS včetně zajištění místnosti pro TDI </t>
  </si>
  <si>
    <t>-zřízení přípojek energií k objektům ZS včetně měřicích odběrných míst</t>
  </si>
  <si>
    <t>-náklady na vybavení objektů ZS</t>
  </si>
  <si>
    <t>-náklady na energie spotřebované během realizace stavby</t>
  </si>
  <si>
    <t>-náklady na údržbu, úklid a opravy v objektech ZS</t>
  </si>
  <si>
    <t>-zajištění ostrahy stavby a staveniště po dobu realizace stavby</t>
  </si>
  <si>
    <t>-zřízení dočasných komunikací, sjezdů a nájezdů</t>
  </si>
  <si>
    <t>-zajištění ochrany zeleně v prostoru staveniště dle přísl. normy</t>
  </si>
  <si>
    <t>-provedení takových opatření, aby nebyly překročeny limity prašnosti a hlučnosti dané vyhláškou</t>
  </si>
  <si>
    <t>-odstranění objektů ZS včetně přípojek energií a dočasných komunikací a jejich likvidace</t>
  </si>
  <si>
    <t>-úklid a úprava povrchů po odstranění ZS</t>
  </si>
  <si>
    <t>Dodržení plánu BOZP po dobu výstavby</t>
  </si>
  <si>
    <t>1816181235</t>
  </si>
  <si>
    <t>Ztížené výrobní podmínky</t>
  </si>
  <si>
    <t>684766212</t>
  </si>
  <si>
    <t>-ztížené podmínky pro manipulaci</t>
  </si>
  <si>
    <t>Provedení opatření vyplývajících z plánu BOZP</t>
  </si>
  <si>
    <t>-2107777079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</si>
  <si>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</si>
  <si>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</si>
  <si>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</si>
  <si>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</si>
  <si>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</si>
  <si>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</si>
  <si>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</si>
  <si>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</si>
  <si>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</si>
  <si>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</si>
  <si>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</si>
  <si>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</si>
  <si>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</si>
  <si>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Stavební objekt inženýrský</t>
  </si>
  <si>
    <t>PRO</t>
  </si>
  <si>
    <t>Provozní soubor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</si>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</sst>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5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1" fillId="0" borderId="0" xfId="0" applyFont="1" applyAlignment="1" applyProtection="1">
      <alignment horizontal="left" vertical="top"/>
      <protection locked="0"/>
    </xf>
    <xf numFmtId="0" fontId="0" fillId="0" borderId="0" xfId="0" applyFont="1" applyAlignment="1">
      <alignment horizontal="left" vertical="top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1" xfId="0" applyFont="1" applyBorder="1" applyAlignment="1" applyProtection="1">
      <alignment horizontal="left" vertical="center"/>
    </xf>
    <xf numFmtId="0" fontId="5" fillId="0" borderId="21" xfId="0" applyFont="1" applyBorder="1" applyAlignment="1" applyProtection="1">
      <alignment vertical="center"/>
    </xf>
    <xf numFmtId="0" fontId="5" fillId="0" borderId="21" xfId="0" applyFont="1" applyBorder="1" applyAlignment="1" applyProtection="1">
      <alignment vertical="center"/>
      <protection locked="0"/>
    </xf>
    <xf numFmtId="4" fontId="5" fillId="0" borderId="21" xfId="0" applyNumberFormat="1" applyFont="1" applyBorder="1" applyAlignment="1" applyProtection="1">
      <alignment vertical="center"/>
    </xf>
    <xf numFmtId="0" fontId="5" fillId="0" borderId="4" xfId="0" applyFont="1" applyBorder="1" applyAlignment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  <protection locked="0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3" xfId="0" applyNumberFormat="1" applyFont="1" applyBorder="1" applyAlignment="1" applyProtection="1"/>
    <xf numFmtId="166" fontId="29" fillId="0" borderId="14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2" fillId="0" borderId="24" xfId="0" applyFont="1" applyBorder="1" applyAlignment="1">
      <alignment vertical="center" wrapText="1"/>
    </xf>
    <xf numFmtId="0" fontId="32" fillId="0" borderId="25" xfId="0" applyFont="1" applyBorder="1" applyAlignment="1">
      <alignment vertical="center" wrapText="1"/>
    </xf>
    <xf numFmtId="0" fontId="32" fillId="0" borderId="26" xfId="0" applyFont="1" applyBorder="1" applyAlignment="1">
      <alignment vertical="center" wrapText="1"/>
    </xf>
    <xf numFmtId="0" fontId="32" fillId="0" borderId="27" xfId="0" applyFont="1" applyBorder="1" applyAlignment="1">
      <alignment horizontal="center" vertical="center" wrapText="1"/>
    </xf>
    <xf numFmtId="0" fontId="33" fillId="0" borderId="1" xfId="0" applyFont="1" applyBorder="1" applyAlignment="1">
      <alignment horizontal="center" vertical="center" wrapText="1"/>
    </xf>
    <xf numFmtId="0" fontId="32" fillId="0" borderId="28" xfId="0" applyFont="1" applyBorder="1" applyAlignment="1">
      <alignment horizontal="center" vertical="center" wrapText="1"/>
    </xf>
    <xf numFmtId="0" fontId="32" fillId="0" borderId="27" xfId="0" applyFont="1" applyBorder="1" applyAlignment="1">
      <alignment vertical="center" wrapText="1"/>
    </xf>
    <xf numFmtId="0" fontId="34" fillId="0" borderId="29" xfId="0" applyFont="1" applyBorder="1" applyAlignment="1">
      <alignment horizontal="left" wrapText="1"/>
    </xf>
    <xf numFmtId="0" fontId="32" fillId="0" borderId="28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5" fillId="0" borderId="1" xfId="0" applyFont="1" applyBorder="1" applyAlignment="1">
      <alignment vertical="center" wrapText="1"/>
    </xf>
    <xf numFmtId="0" fontId="35" fillId="0" borderId="1" xfId="0" applyFont="1" applyBorder="1" applyAlignment="1">
      <alignment horizontal="left" vertical="center"/>
    </xf>
    <xf numFmtId="0" fontId="35" fillId="0" borderId="1" xfId="0" applyFont="1" applyBorder="1" applyAlignment="1">
      <alignment vertical="center"/>
    </xf>
    <xf numFmtId="49" fontId="35" fillId="0" borderId="1" xfId="0" applyNumberFormat="1" applyFont="1" applyBorder="1" applyAlignment="1">
      <alignment horizontal="left" vertical="center" wrapText="1"/>
    </xf>
    <xf numFmtId="49" fontId="35" fillId="0" borderId="1" xfId="0" applyNumberFormat="1" applyFont="1" applyBorder="1" applyAlignment="1">
      <alignment vertical="center" wrapText="1"/>
    </xf>
    <xf numFmtId="0" fontId="32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2" fillId="0" borderId="31" xfId="0" applyFont="1" applyBorder="1" applyAlignment="1">
      <alignment vertical="center" wrapText="1"/>
    </xf>
    <xf numFmtId="0" fontId="32" fillId="0" borderId="1" xfId="0" applyFont="1" applyBorder="1" applyAlignment="1">
      <alignment vertical="top"/>
    </xf>
    <xf numFmtId="0" fontId="32" fillId="0" borderId="0" xfId="0" applyFont="1" applyAlignment="1">
      <alignment vertical="top"/>
    </xf>
    <xf numFmtId="0" fontId="32" fillId="0" borderId="24" xfId="0" applyFont="1" applyBorder="1" applyAlignment="1">
      <alignment horizontal="left" vertical="center"/>
    </xf>
    <xf numFmtId="0" fontId="32" fillId="0" borderId="25" xfId="0" applyFont="1" applyBorder="1" applyAlignment="1">
      <alignment horizontal="left" vertical="center"/>
    </xf>
    <xf numFmtId="0" fontId="32" fillId="0" borderId="26" xfId="0" applyFont="1" applyBorder="1" applyAlignment="1">
      <alignment horizontal="left" vertical="center"/>
    </xf>
    <xf numFmtId="0" fontId="32" fillId="0" borderId="27" xfId="0" applyFont="1" applyBorder="1" applyAlignment="1">
      <alignment horizontal="left" vertical="center"/>
    </xf>
    <xf numFmtId="0" fontId="33" fillId="0" borderId="1" xfId="0" applyFont="1" applyBorder="1" applyAlignment="1">
      <alignment horizontal="center" vertical="center"/>
    </xf>
    <xf numFmtId="0" fontId="32" fillId="0" borderId="28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4" fillId="0" borderId="29" xfId="0" applyFont="1" applyBorder="1" applyAlignment="1">
      <alignment horizontal="left" vertical="center"/>
    </xf>
    <xf numFmtId="0" fontId="34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5" fillId="0" borderId="27" xfId="0" applyFont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center" vertical="center"/>
    </xf>
    <xf numFmtId="0" fontId="32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2" fillId="0" borderId="31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2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2" fillId="0" borderId="24" xfId="0" applyFont="1" applyBorder="1" applyAlignment="1">
      <alignment horizontal="left" vertical="center" wrapText="1"/>
    </xf>
    <xf numFmtId="0" fontId="32" fillId="0" borderId="25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left" vertical="center" wrapText="1"/>
    </xf>
    <xf numFmtId="0" fontId="32" fillId="0" borderId="27" xfId="0" applyFont="1" applyBorder="1" applyAlignment="1">
      <alignment horizontal="left" vertical="center" wrapText="1"/>
    </xf>
    <xf numFmtId="0" fontId="32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top"/>
    </xf>
    <xf numFmtId="0" fontId="35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7" fillId="0" borderId="0" xfId="0" applyFont="1" applyAlignment="1">
      <alignment vertical="center"/>
    </xf>
    <xf numFmtId="0" fontId="34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4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5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4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2" fillId="0" borderId="27" xfId="0" applyFont="1" applyBorder="1" applyAlignment="1">
      <alignment vertical="top"/>
    </xf>
    <xf numFmtId="0" fontId="32" fillId="0" borderId="28" xfId="0" applyFont="1" applyBorder="1" applyAlignment="1">
      <alignment vertical="top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left" vertical="top"/>
    </xf>
    <xf numFmtId="0" fontId="32" fillId="0" borderId="30" xfId="0" applyFont="1" applyBorder="1" applyAlignment="1">
      <alignment vertical="top"/>
    </xf>
    <xf numFmtId="0" fontId="32" fillId="0" borderId="29" xfId="0" applyFont="1" applyBorder="1" applyAlignment="1">
      <alignment vertical="top"/>
    </xf>
    <xf numFmtId="0" fontId="32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ht="36.96" customHeight="1">
      <c r="AR2"/>
      <c r="BS2" s="16" t="s">
        <v>6</v>
      </c>
      <c r="BT2" s="16" t="s">
        <v>7</v>
      </c>
    </row>
    <row r="3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21</v>
      </c>
      <c r="AO7" s="21"/>
      <c r="AP7" s="21"/>
      <c r="AQ7" s="21"/>
      <c r="AR7" s="19"/>
      <c r="BE7" s="30"/>
      <c r="BS7" s="16" t="s">
        <v>6</v>
      </c>
    </row>
    <row r="8" ht="12" customHeight="1">
      <c r="B8" s="20"/>
      <c r="C8" s="21"/>
      <c r="D8" s="31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24</v>
      </c>
      <c r="AL8" s="21"/>
      <c r="AM8" s="21"/>
      <c r="AN8" s="32" t="s">
        <v>25</v>
      </c>
      <c r="AO8" s="21"/>
      <c r="AP8" s="21"/>
      <c r="AQ8" s="21"/>
      <c r="AR8" s="19"/>
      <c r="BE8" s="30"/>
      <c r="BS8" s="16" t="s">
        <v>6</v>
      </c>
    </row>
    <row r="9" ht="29.28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26</v>
      </c>
      <c r="AL9" s="21"/>
      <c r="AM9" s="21"/>
      <c r="AN9" s="33" t="s">
        <v>27</v>
      </c>
      <c r="AO9" s="21"/>
      <c r="AP9" s="21"/>
      <c r="AQ9" s="21"/>
      <c r="AR9" s="19"/>
      <c r="BE9" s="30"/>
      <c r="BS9" s="16" t="s">
        <v>6</v>
      </c>
    </row>
    <row r="10" ht="12" customHeight="1">
      <c r="B10" s="20"/>
      <c r="C10" s="21"/>
      <c r="D10" s="31" t="s">
        <v>28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29</v>
      </c>
      <c r="AL10" s="21"/>
      <c r="AM10" s="21"/>
      <c r="AN10" s="26" t="s">
        <v>30</v>
      </c>
      <c r="AO10" s="21"/>
      <c r="AP10" s="21"/>
      <c r="AQ10" s="21"/>
      <c r="AR10" s="19"/>
      <c r="BE10" s="30"/>
      <c r="BS10" s="16" t="s">
        <v>6</v>
      </c>
    </row>
    <row r="11" ht="18.48" customHeight="1">
      <c r="B11" s="20"/>
      <c r="C11" s="21"/>
      <c r="D11" s="21"/>
      <c r="E11" s="26" t="s">
        <v>31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32</v>
      </c>
      <c r="AL11" s="21"/>
      <c r="AM11" s="21"/>
      <c r="AN11" s="26" t="s">
        <v>33</v>
      </c>
      <c r="AO11" s="21"/>
      <c r="AP11" s="21"/>
      <c r="AQ11" s="21"/>
      <c r="AR11" s="19"/>
      <c r="BE11" s="30"/>
      <c r="BS11" s="16" t="s">
        <v>6</v>
      </c>
    </row>
    <row r="12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ht="12" customHeight="1">
      <c r="B13" s="20"/>
      <c r="C13" s="21"/>
      <c r="D13" s="31" t="s">
        <v>34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29</v>
      </c>
      <c r="AL13" s="21"/>
      <c r="AM13" s="21"/>
      <c r="AN13" s="34" t="s">
        <v>35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4" t="s">
        <v>35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32</v>
      </c>
      <c r="AL14" s="21"/>
      <c r="AM14" s="21"/>
      <c r="AN14" s="34" t="s">
        <v>35</v>
      </c>
      <c r="AO14" s="21"/>
      <c r="AP14" s="21"/>
      <c r="AQ14" s="21"/>
      <c r="AR14" s="19"/>
      <c r="BE14" s="30"/>
      <c r="BS14" s="16" t="s">
        <v>6</v>
      </c>
    </row>
    <row r="15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ht="12" customHeight="1">
      <c r="B16" s="20"/>
      <c r="C16" s="21"/>
      <c r="D16" s="31" t="s">
        <v>36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29</v>
      </c>
      <c r="AL16" s="21"/>
      <c r="AM16" s="21"/>
      <c r="AN16" s="26" t="s">
        <v>37</v>
      </c>
      <c r="AO16" s="21"/>
      <c r="AP16" s="21"/>
      <c r="AQ16" s="21"/>
      <c r="AR16" s="19"/>
      <c r="BE16" s="30"/>
      <c r="BS16" s="16" t="s">
        <v>4</v>
      </c>
    </row>
    <row r="17" ht="18.48" customHeight="1">
      <c r="B17" s="20"/>
      <c r="C17" s="21"/>
      <c r="D17" s="21"/>
      <c r="E17" s="26" t="s">
        <v>38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32</v>
      </c>
      <c r="AL17" s="21"/>
      <c r="AM17" s="21"/>
      <c r="AN17" s="26" t="s">
        <v>33</v>
      </c>
      <c r="AO17" s="21"/>
      <c r="AP17" s="21"/>
      <c r="AQ17" s="21"/>
      <c r="AR17" s="19"/>
      <c r="BE17" s="30"/>
      <c r="BS17" s="16" t="s">
        <v>39</v>
      </c>
    </row>
    <row r="18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ht="12" customHeight="1">
      <c r="B19" s="20"/>
      <c r="C19" s="21"/>
      <c r="D19" s="31" t="s">
        <v>40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29</v>
      </c>
      <c r="AL19" s="21"/>
      <c r="AM19" s="21"/>
      <c r="AN19" s="26" t="s">
        <v>33</v>
      </c>
      <c r="AO19" s="21"/>
      <c r="AP19" s="21"/>
      <c r="AQ19" s="21"/>
      <c r="AR19" s="19"/>
      <c r="BE19" s="30"/>
      <c r="BS19" s="16" t="s">
        <v>6</v>
      </c>
    </row>
    <row r="20" ht="18.48" customHeight="1">
      <c r="B20" s="20"/>
      <c r="C20" s="21"/>
      <c r="D20" s="21"/>
      <c r="E20" s="26" t="s">
        <v>41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32</v>
      </c>
      <c r="AL20" s="21"/>
      <c r="AM20" s="21"/>
      <c r="AN20" s="26" t="s">
        <v>33</v>
      </c>
      <c r="AO20" s="21"/>
      <c r="AP20" s="21"/>
      <c r="AQ20" s="21"/>
      <c r="AR20" s="19"/>
      <c r="BE20" s="30"/>
      <c r="BS20" s="16" t="s">
        <v>4</v>
      </c>
    </row>
    <row r="2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ht="12" customHeight="1">
      <c r="B22" s="20"/>
      <c r="C22" s="21"/>
      <c r="D22" s="31" t="s">
        <v>42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ht="45" customHeight="1">
      <c r="B23" s="20"/>
      <c r="C23" s="21"/>
      <c r="D23" s="21"/>
      <c r="E23" s="36" t="s">
        <v>43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E23" s="30"/>
    </row>
    <row r="24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E25" s="30"/>
    </row>
    <row r="26" s="1" customFormat="1" ht="25.92" customHeight="1">
      <c r="B26" s="38"/>
      <c r="C26" s="39"/>
      <c r="D26" s="40" t="s">
        <v>44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1" customFormat="1" ht="6.96" customHeight="1"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1" customFormat="1"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45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46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47</v>
      </c>
      <c r="AL28" s="44"/>
      <c r="AM28" s="44"/>
      <c r="AN28" s="44"/>
      <c r="AO28" s="44"/>
      <c r="AP28" s="39"/>
      <c r="AQ28" s="39"/>
      <c r="AR28" s="43"/>
      <c r="BE28" s="30"/>
    </row>
    <row r="29" s="2" customFormat="1" ht="14.4" customHeight="1">
      <c r="B29" s="45"/>
      <c r="C29" s="46"/>
      <c r="D29" s="31" t="s">
        <v>48</v>
      </c>
      <c r="E29" s="46"/>
      <c r="F29" s="31" t="s">
        <v>49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30"/>
    </row>
    <row r="30" s="2" customFormat="1" ht="14.4" customHeight="1">
      <c r="B30" s="45"/>
      <c r="C30" s="46"/>
      <c r="D30" s="46"/>
      <c r="E30" s="46"/>
      <c r="F30" s="31" t="s">
        <v>50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30"/>
    </row>
    <row r="31" hidden="1" s="2" customFormat="1" ht="14.4" customHeight="1">
      <c r="B31" s="45"/>
      <c r="C31" s="46"/>
      <c r="D31" s="46"/>
      <c r="E31" s="46"/>
      <c r="F31" s="31" t="s">
        <v>51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30"/>
    </row>
    <row r="32" hidden="1" s="2" customFormat="1" ht="14.4" customHeight="1">
      <c r="B32" s="45"/>
      <c r="C32" s="46"/>
      <c r="D32" s="46"/>
      <c r="E32" s="46"/>
      <c r="F32" s="31" t="s">
        <v>52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30"/>
    </row>
    <row r="33" hidden="1" s="2" customFormat="1" ht="14.4" customHeight="1">
      <c r="B33" s="45"/>
      <c r="C33" s="46"/>
      <c r="D33" s="46"/>
      <c r="E33" s="46"/>
      <c r="F33" s="31" t="s">
        <v>53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</row>
    <row r="34" s="1" customFormat="1" ht="6.96" customHeight="1"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</row>
    <row r="35" s="1" customFormat="1" ht="25.92" customHeight="1">
      <c r="B35" s="38"/>
      <c r="C35" s="50"/>
      <c r="D35" s="51" t="s">
        <v>54</v>
      </c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3" t="s">
        <v>55</v>
      </c>
      <c r="U35" s="52"/>
      <c r="V35" s="52"/>
      <c r="W35" s="52"/>
      <c r="X35" s="54" t="s">
        <v>56</v>
      </c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5">
        <f>SUM(AK26:AK33)</f>
        <v>0</v>
      </c>
      <c r="AL35" s="52"/>
      <c r="AM35" s="52"/>
      <c r="AN35" s="52"/>
      <c r="AO35" s="56"/>
      <c r="AP35" s="50"/>
      <c r="AQ35" s="50"/>
      <c r="AR35" s="43"/>
    </row>
    <row r="36" s="1" customFormat="1" ht="6.96" customHeight="1"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</row>
    <row r="37" s="1" customFormat="1" ht="6.96" customHeight="1">
      <c r="B37" s="57"/>
      <c r="C37" s="58"/>
      <c r="D37" s="58"/>
      <c r="E37" s="58"/>
      <c r="F37" s="58"/>
      <c r="G37" s="58"/>
      <c r="H37" s="58"/>
      <c r="I37" s="58"/>
      <c r="J37" s="58"/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/>
      <c r="V37" s="58"/>
      <c r="W37" s="58"/>
      <c r="X37" s="58"/>
      <c r="Y37" s="58"/>
      <c r="Z37" s="58"/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  <c r="AN37" s="58"/>
      <c r="AO37" s="58"/>
      <c r="AP37" s="58"/>
      <c r="AQ37" s="58"/>
      <c r="AR37" s="43"/>
    </row>
    <row r="41" s="1" customFormat="1" ht="6.96" customHeight="1">
      <c r="B41" s="59"/>
      <c r="C41" s="60"/>
      <c r="D41" s="60"/>
      <c r="E41" s="60"/>
      <c r="F41" s="60"/>
      <c r="G41" s="60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60"/>
      <c r="S41" s="60"/>
      <c r="T41" s="60"/>
      <c r="U41" s="60"/>
      <c r="V41" s="60"/>
      <c r="W41" s="60"/>
      <c r="X41" s="60"/>
      <c r="Y41" s="60"/>
      <c r="Z41" s="60"/>
      <c r="AA41" s="60"/>
      <c r="AB41" s="60"/>
      <c r="AC41" s="60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60"/>
      <c r="AO41" s="60"/>
      <c r="AP41" s="60"/>
      <c r="AQ41" s="60"/>
      <c r="AR41" s="43"/>
    </row>
    <row r="42" s="1" customFormat="1" ht="24.96" customHeight="1">
      <c r="B42" s="38"/>
      <c r="C42" s="22" t="s">
        <v>57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</row>
    <row r="43" s="1" customFormat="1" ht="6.96" customHeight="1"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</row>
    <row r="44" s="1" customFormat="1" ht="12" customHeight="1">
      <c r="B44" s="38"/>
      <c r="C44" s="31" t="s">
        <v>13</v>
      </c>
      <c r="D44" s="39"/>
      <c r="E44" s="39"/>
      <c r="F44" s="39"/>
      <c r="G44" s="39"/>
      <c r="H44" s="39"/>
      <c r="I44" s="39"/>
      <c r="J44" s="39"/>
      <c r="K44" s="39"/>
      <c r="L44" s="39" t="str">
        <f>K5</f>
        <v>1629</v>
      </c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39"/>
      <c r="AN44" s="39"/>
      <c r="AO44" s="39"/>
      <c r="AP44" s="39"/>
      <c r="AQ44" s="39"/>
      <c r="AR44" s="43"/>
    </row>
    <row r="45" s="3" customFormat="1" ht="36.96" customHeight="1">
      <c r="B45" s="61"/>
      <c r="C45" s="62" t="s">
        <v>16</v>
      </c>
      <c r="D45" s="63"/>
      <c r="E45" s="63"/>
      <c r="F45" s="63"/>
      <c r="G45" s="63"/>
      <c r="H45" s="63"/>
      <c r="I45" s="63"/>
      <c r="J45" s="63"/>
      <c r="K45" s="63"/>
      <c r="L45" s="64" t="str">
        <f>K6</f>
        <v>VD Humenice, rekonstrukce uzávěrů spodních výpustí</v>
      </c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5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</row>
    <row r="47" s="1" customFormat="1" ht="12" customHeight="1">
      <c r="B47" s="38"/>
      <c r="C47" s="31" t="s">
        <v>22</v>
      </c>
      <c r="D47" s="39"/>
      <c r="E47" s="39"/>
      <c r="F47" s="39"/>
      <c r="G47" s="39"/>
      <c r="H47" s="39"/>
      <c r="I47" s="39"/>
      <c r="J47" s="39"/>
      <c r="K47" s="39"/>
      <c r="L47" s="66" t="str">
        <f>IF(K8="","",K8)</f>
        <v>Horní Stropnice, Svébohy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24</v>
      </c>
      <c r="AJ47" s="39"/>
      <c r="AK47" s="39"/>
      <c r="AL47" s="39"/>
      <c r="AM47" s="67" t="str">
        <f>IF(AN8= "","",AN8)</f>
        <v>22. 2. 2019</v>
      </c>
      <c r="AN47" s="67"/>
      <c r="AO47" s="39"/>
      <c r="AP47" s="39"/>
      <c r="AQ47" s="39"/>
      <c r="AR47" s="43"/>
    </row>
    <row r="48" s="1" customFormat="1" ht="6.96" customHeight="1"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</row>
    <row r="49" s="1" customFormat="1" ht="24.9" customHeight="1">
      <c r="B49" s="38"/>
      <c r="C49" s="31" t="s">
        <v>28</v>
      </c>
      <c r="D49" s="39"/>
      <c r="E49" s="39"/>
      <c r="F49" s="39"/>
      <c r="G49" s="39"/>
      <c r="H49" s="39"/>
      <c r="I49" s="39"/>
      <c r="J49" s="39"/>
      <c r="K49" s="39"/>
      <c r="L49" s="39" t="str">
        <f>IF(E11= "","",E11)</f>
        <v>Povodí Vltavy, státní podnik, Praha 5_x0009__x0009__x0009__x0009_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36</v>
      </c>
      <c r="AJ49" s="39"/>
      <c r="AK49" s="39"/>
      <c r="AL49" s="39"/>
      <c r="AM49" s="68" t="str">
        <f>IF(E17="","",E17)</f>
        <v>VH-TRES spol.s r.o., České Budějovice</v>
      </c>
      <c r="AN49" s="39"/>
      <c r="AO49" s="39"/>
      <c r="AP49" s="39"/>
      <c r="AQ49" s="39"/>
      <c r="AR49" s="43"/>
      <c r="AS49" s="69" t="s">
        <v>58</v>
      </c>
      <c r="AT49" s="70"/>
      <c r="AU49" s="71"/>
      <c r="AV49" s="71"/>
      <c r="AW49" s="71"/>
      <c r="AX49" s="71"/>
      <c r="AY49" s="71"/>
      <c r="AZ49" s="71"/>
      <c r="BA49" s="71"/>
      <c r="BB49" s="71"/>
      <c r="BC49" s="71"/>
      <c r="BD49" s="72"/>
    </row>
    <row r="50" s="1" customFormat="1" ht="13.65" customHeight="1">
      <c r="B50" s="38"/>
      <c r="C50" s="31" t="s">
        <v>34</v>
      </c>
      <c r="D50" s="39"/>
      <c r="E50" s="39"/>
      <c r="F50" s="39"/>
      <c r="G50" s="39"/>
      <c r="H50" s="39"/>
      <c r="I50" s="39"/>
      <c r="J50" s="39"/>
      <c r="K50" s="39"/>
      <c r="L50" s="39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40</v>
      </c>
      <c r="AJ50" s="39"/>
      <c r="AK50" s="39"/>
      <c r="AL50" s="39"/>
      <c r="AM50" s="68" t="str">
        <f>IF(E20="","",E20)</f>
        <v xml:space="preserve"> </v>
      </c>
      <c r="AN50" s="39"/>
      <c r="AO50" s="39"/>
      <c r="AP50" s="39"/>
      <c r="AQ50" s="39"/>
      <c r="AR50" s="43"/>
      <c r="AS50" s="73"/>
      <c r="AT50" s="74"/>
      <c r="AU50" s="75"/>
      <c r="AV50" s="75"/>
      <c r="AW50" s="75"/>
      <c r="AX50" s="75"/>
      <c r="AY50" s="75"/>
      <c r="AZ50" s="75"/>
      <c r="BA50" s="75"/>
      <c r="BB50" s="75"/>
      <c r="BC50" s="75"/>
      <c r="BD50" s="76"/>
    </row>
    <row r="51" s="1" customFormat="1" ht="10.8" customHeight="1"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77"/>
      <c r="AT51" s="78"/>
      <c r="AU51" s="79"/>
      <c r="AV51" s="79"/>
      <c r="AW51" s="79"/>
      <c r="AX51" s="79"/>
      <c r="AY51" s="79"/>
      <c r="AZ51" s="79"/>
      <c r="BA51" s="79"/>
      <c r="BB51" s="79"/>
      <c r="BC51" s="79"/>
      <c r="BD51" s="80"/>
    </row>
    <row r="52" s="1" customFormat="1" ht="29.28" customHeight="1">
      <c r="B52" s="38"/>
      <c r="C52" s="81" t="s">
        <v>59</v>
      </c>
      <c r="D52" s="82"/>
      <c r="E52" s="82"/>
      <c r="F52" s="82"/>
      <c r="G52" s="82"/>
      <c r="H52" s="83"/>
      <c r="I52" s="84" t="s">
        <v>60</v>
      </c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5" t="s">
        <v>61</v>
      </c>
      <c r="AH52" s="82"/>
      <c r="AI52" s="82"/>
      <c r="AJ52" s="82"/>
      <c r="AK52" s="82"/>
      <c r="AL52" s="82"/>
      <c r="AM52" s="82"/>
      <c r="AN52" s="84" t="s">
        <v>62</v>
      </c>
      <c r="AO52" s="82"/>
      <c r="AP52" s="82"/>
      <c r="AQ52" s="86" t="s">
        <v>63</v>
      </c>
      <c r="AR52" s="43"/>
      <c r="AS52" s="87" t="s">
        <v>64</v>
      </c>
      <c r="AT52" s="88" t="s">
        <v>65</v>
      </c>
      <c r="AU52" s="88" t="s">
        <v>66</v>
      </c>
      <c r="AV52" s="88" t="s">
        <v>67</v>
      </c>
      <c r="AW52" s="88" t="s">
        <v>68</v>
      </c>
      <c r="AX52" s="88" t="s">
        <v>69</v>
      </c>
      <c r="AY52" s="88" t="s">
        <v>70</v>
      </c>
      <c r="AZ52" s="88" t="s">
        <v>71</v>
      </c>
      <c r="BA52" s="88" t="s">
        <v>72</v>
      </c>
      <c r="BB52" s="88" t="s">
        <v>73</v>
      </c>
      <c r="BC52" s="88" t="s">
        <v>74</v>
      </c>
      <c r="BD52" s="89" t="s">
        <v>75</v>
      </c>
    </row>
    <row r="53" s="1" customFormat="1" ht="10.8" customHeight="1"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0"/>
      <c r="AT53" s="91"/>
      <c r="AU53" s="91"/>
      <c r="AV53" s="91"/>
      <c r="AW53" s="91"/>
      <c r="AX53" s="91"/>
      <c r="AY53" s="91"/>
      <c r="AZ53" s="91"/>
      <c r="BA53" s="91"/>
      <c r="BB53" s="91"/>
      <c r="BC53" s="91"/>
      <c r="BD53" s="92"/>
    </row>
    <row r="54" s="4" customFormat="1" ht="32.4" customHeight="1">
      <c r="B54" s="93"/>
      <c r="C54" s="94" t="s">
        <v>76</v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95"/>
      <c r="X54" s="95"/>
      <c r="Y54" s="95"/>
      <c r="Z54" s="95"/>
      <c r="AA54" s="95"/>
      <c r="AB54" s="95"/>
      <c r="AC54" s="95"/>
      <c r="AD54" s="95"/>
      <c r="AE54" s="95"/>
      <c r="AF54" s="95"/>
      <c r="AG54" s="96">
        <f>ROUND(SUM(AG55:AG57),2)</f>
        <v>0</v>
      </c>
      <c r="AH54" s="96"/>
      <c r="AI54" s="96"/>
      <c r="AJ54" s="96"/>
      <c r="AK54" s="96"/>
      <c r="AL54" s="96"/>
      <c r="AM54" s="96"/>
      <c r="AN54" s="97">
        <f>SUM(AG54,AT54)</f>
        <v>0</v>
      </c>
      <c r="AO54" s="97"/>
      <c r="AP54" s="97"/>
      <c r="AQ54" s="98" t="s">
        <v>33</v>
      </c>
      <c r="AR54" s="99"/>
      <c r="AS54" s="100">
        <f>ROUND(SUM(AS55:AS57),2)</f>
        <v>0</v>
      </c>
      <c r="AT54" s="101">
        <f>ROUND(SUM(AV54:AW54),2)</f>
        <v>0</v>
      </c>
      <c r="AU54" s="102">
        <f>ROUND(SUM(AU55:AU57),5)</f>
        <v>0</v>
      </c>
      <c r="AV54" s="101">
        <f>ROUND(AZ54*L29,2)</f>
        <v>0</v>
      </c>
      <c r="AW54" s="101">
        <f>ROUND(BA54*L30,2)</f>
        <v>0</v>
      </c>
      <c r="AX54" s="101">
        <f>ROUND(BB54*L29,2)</f>
        <v>0</v>
      </c>
      <c r="AY54" s="101">
        <f>ROUND(BC54*L30,2)</f>
        <v>0</v>
      </c>
      <c r="AZ54" s="101">
        <f>ROUND(SUM(AZ55:AZ57),2)</f>
        <v>0</v>
      </c>
      <c r="BA54" s="101">
        <f>ROUND(SUM(BA55:BA57),2)</f>
        <v>0</v>
      </c>
      <c r="BB54" s="101">
        <f>ROUND(SUM(BB55:BB57),2)</f>
        <v>0</v>
      </c>
      <c r="BC54" s="101">
        <f>ROUND(SUM(BC55:BC57),2)</f>
        <v>0</v>
      </c>
      <c r="BD54" s="103">
        <f>ROUND(SUM(BD55:BD57),2)</f>
        <v>0</v>
      </c>
      <c r="BS54" s="104" t="s">
        <v>77</v>
      </c>
      <c r="BT54" s="104" t="s">
        <v>78</v>
      </c>
      <c r="BU54" s="105" t="s">
        <v>79</v>
      </c>
      <c r="BV54" s="104" t="s">
        <v>80</v>
      </c>
      <c r="BW54" s="104" t="s">
        <v>5</v>
      </c>
      <c r="BX54" s="104" t="s">
        <v>81</v>
      </c>
      <c r="CL54" s="104" t="s">
        <v>19</v>
      </c>
    </row>
    <row r="55" s="5" customFormat="1" ht="27" customHeight="1">
      <c r="A55" s="106" t="s">
        <v>82</v>
      </c>
      <c r="B55" s="107"/>
      <c r="C55" s="108"/>
      <c r="D55" s="109" t="s">
        <v>83</v>
      </c>
      <c r="E55" s="109"/>
      <c r="F55" s="109"/>
      <c r="G55" s="109"/>
      <c r="H55" s="109"/>
      <c r="I55" s="110"/>
      <c r="J55" s="109" t="s">
        <v>84</v>
      </c>
      <c r="K55" s="109"/>
      <c r="L55" s="109"/>
      <c r="M55" s="109"/>
      <c r="N55" s="109"/>
      <c r="O55" s="109"/>
      <c r="P55" s="109"/>
      <c r="Q55" s="109"/>
      <c r="R55" s="109"/>
      <c r="S55" s="109"/>
      <c r="T55" s="109"/>
      <c r="U55" s="109"/>
      <c r="V55" s="109"/>
      <c r="W55" s="109"/>
      <c r="X55" s="109"/>
      <c r="Y55" s="109"/>
      <c r="Z55" s="109"/>
      <c r="AA55" s="109"/>
      <c r="AB55" s="109"/>
      <c r="AC55" s="109"/>
      <c r="AD55" s="109"/>
      <c r="AE55" s="109"/>
      <c r="AF55" s="109"/>
      <c r="AG55" s="111">
        <f>'IO 01 - Výměna uzávěrů st...'!J30</f>
        <v>0</v>
      </c>
      <c r="AH55" s="110"/>
      <c r="AI55" s="110"/>
      <c r="AJ55" s="110"/>
      <c r="AK55" s="110"/>
      <c r="AL55" s="110"/>
      <c r="AM55" s="110"/>
      <c r="AN55" s="111">
        <f>SUM(AG55,AT55)</f>
        <v>0</v>
      </c>
      <c r="AO55" s="110"/>
      <c r="AP55" s="110"/>
      <c r="AQ55" s="112" t="s">
        <v>85</v>
      </c>
      <c r="AR55" s="113"/>
      <c r="AS55" s="114">
        <v>0</v>
      </c>
      <c r="AT55" s="115">
        <f>ROUND(SUM(AV55:AW55),2)</f>
        <v>0</v>
      </c>
      <c r="AU55" s="116">
        <f>'IO 01 - Výměna uzávěrů st...'!P86</f>
        <v>0</v>
      </c>
      <c r="AV55" s="115">
        <f>'IO 01 - Výměna uzávěrů st...'!J33</f>
        <v>0</v>
      </c>
      <c r="AW55" s="115">
        <f>'IO 01 - Výměna uzávěrů st...'!J34</f>
        <v>0</v>
      </c>
      <c r="AX55" s="115">
        <f>'IO 01 - Výměna uzávěrů st...'!J35</f>
        <v>0</v>
      </c>
      <c r="AY55" s="115">
        <f>'IO 01 - Výměna uzávěrů st...'!J36</f>
        <v>0</v>
      </c>
      <c r="AZ55" s="115">
        <f>'IO 01 - Výměna uzávěrů st...'!F33</f>
        <v>0</v>
      </c>
      <c r="BA55" s="115">
        <f>'IO 01 - Výměna uzávěrů st...'!F34</f>
        <v>0</v>
      </c>
      <c r="BB55" s="115">
        <f>'IO 01 - Výměna uzávěrů st...'!F35</f>
        <v>0</v>
      </c>
      <c r="BC55" s="115">
        <f>'IO 01 - Výměna uzávěrů st...'!F36</f>
        <v>0</v>
      </c>
      <c r="BD55" s="117">
        <f>'IO 01 - Výměna uzávěrů st...'!F37</f>
        <v>0</v>
      </c>
      <c r="BT55" s="118" t="s">
        <v>86</v>
      </c>
      <c r="BV55" s="118" t="s">
        <v>80</v>
      </c>
      <c r="BW55" s="118" t="s">
        <v>87</v>
      </c>
      <c r="BX55" s="118" t="s">
        <v>5</v>
      </c>
      <c r="CL55" s="118" t="s">
        <v>88</v>
      </c>
      <c r="CM55" s="118" t="s">
        <v>89</v>
      </c>
    </row>
    <row r="56" s="5" customFormat="1" ht="16.5" customHeight="1">
      <c r="A56" s="106" t="s">
        <v>82</v>
      </c>
      <c r="B56" s="107"/>
      <c r="C56" s="108"/>
      <c r="D56" s="109" t="s">
        <v>90</v>
      </c>
      <c r="E56" s="109"/>
      <c r="F56" s="109"/>
      <c r="G56" s="109"/>
      <c r="H56" s="109"/>
      <c r="I56" s="110"/>
      <c r="J56" s="109" t="s">
        <v>91</v>
      </c>
      <c r="K56" s="109"/>
      <c r="L56" s="109"/>
      <c r="M56" s="109"/>
      <c r="N56" s="109"/>
      <c r="O56" s="109"/>
      <c r="P56" s="109"/>
      <c r="Q56" s="109"/>
      <c r="R56" s="109"/>
      <c r="S56" s="109"/>
      <c r="T56" s="109"/>
      <c r="U56" s="109"/>
      <c r="V56" s="109"/>
      <c r="W56" s="109"/>
      <c r="X56" s="109"/>
      <c r="Y56" s="109"/>
      <c r="Z56" s="109"/>
      <c r="AA56" s="109"/>
      <c r="AB56" s="109"/>
      <c r="AC56" s="109"/>
      <c r="AD56" s="109"/>
      <c r="AE56" s="109"/>
      <c r="AF56" s="109"/>
      <c r="AG56" s="111">
        <f>'IO 02 - Obnova prvků na v...'!J30</f>
        <v>0</v>
      </c>
      <c r="AH56" s="110"/>
      <c r="AI56" s="110"/>
      <c r="AJ56" s="110"/>
      <c r="AK56" s="110"/>
      <c r="AL56" s="110"/>
      <c r="AM56" s="110"/>
      <c r="AN56" s="111">
        <f>SUM(AG56,AT56)</f>
        <v>0</v>
      </c>
      <c r="AO56" s="110"/>
      <c r="AP56" s="110"/>
      <c r="AQ56" s="112" t="s">
        <v>85</v>
      </c>
      <c r="AR56" s="113"/>
      <c r="AS56" s="114">
        <v>0</v>
      </c>
      <c r="AT56" s="115">
        <f>ROUND(SUM(AV56:AW56),2)</f>
        <v>0</v>
      </c>
      <c r="AU56" s="116">
        <f>'IO 02 - Obnova prvků na v...'!P84</f>
        <v>0</v>
      </c>
      <c r="AV56" s="115">
        <f>'IO 02 - Obnova prvků na v...'!J33</f>
        <v>0</v>
      </c>
      <c r="AW56" s="115">
        <f>'IO 02 - Obnova prvků na v...'!J34</f>
        <v>0</v>
      </c>
      <c r="AX56" s="115">
        <f>'IO 02 - Obnova prvků na v...'!J35</f>
        <v>0</v>
      </c>
      <c r="AY56" s="115">
        <f>'IO 02 - Obnova prvků na v...'!J36</f>
        <v>0</v>
      </c>
      <c r="AZ56" s="115">
        <f>'IO 02 - Obnova prvků na v...'!F33</f>
        <v>0</v>
      </c>
      <c r="BA56" s="115">
        <f>'IO 02 - Obnova prvků na v...'!F34</f>
        <v>0</v>
      </c>
      <c r="BB56" s="115">
        <f>'IO 02 - Obnova prvků na v...'!F35</f>
        <v>0</v>
      </c>
      <c r="BC56" s="115">
        <f>'IO 02 - Obnova prvků na v...'!F36</f>
        <v>0</v>
      </c>
      <c r="BD56" s="117">
        <f>'IO 02 - Obnova prvků na v...'!F37</f>
        <v>0</v>
      </c>
      <c r="BT56" s="118" t="s">
        <v>86</v>
      </c>
      <c r="BV56" s="118" t="s">
        <v>80</v>
      </c>
      <c r="BW56" s="118" t="s">
        <v>92</v>
      </c>
      <c r="BX56" s="118" t="s">
        <v>5</v>
      </c>
      <c r="CL56" s="118" t="s">
        <v>93</v>
      </c>
      <c r="CM56" s="118" t="s">
        <v>89</v>
      </c>
    </row>
    <row r="57" s="5" customFormat="1" ht="16.5" customHeight="1">
      <c r="A57" s="106" t="s">
        <v>82</v>
      </c>
      <c r="B57" s="107"/>
      <c r="C57" s="108"/>
      <c r="D57" s="109" t="s">
        <v>94</v>
      </c>
      <c r="E57" s="109"/>
      <c r="F57" s="109"/>
      <c r="G57" s="109"/>
      <c r="H57" s="109"/>
      <c r="I57" s="110"/>
      <c r="J57" s="109" t="s">
        <v>95</v>
      </c>
      <c r="K57" s="109"/>
      <c r="L57" s="109"/>
      <c r="M57" s="109"/>
      <c r="N57" s="109"/>
      <c r="O57" s="109"/>
      <c r="P57" s="109"/>
      <c r="Q57" s="109"/>
      <c r="R57" s="109"/>
      <c r="S57" s="109"/>
      <c r="T57" s="109"/>
      <c r="U57" s="109"/>
      <c r="V57" s="109"/>
      <c r="W57" s="109"/>
      <c r="X57" s="109"/>
      <c r="Y57" s="109"/>
      <c r="Z57" s="109"/>
      <c r="AA57" s="109"/>
      <c r="AB57" s="109"/>
      <c r="AC57" s="109"/>
      <c r="AD57" s="109"/>
      <c r="AE57" s="109"/>
      <c r="AF57" s="109"/>
      <c r="AG57" s="111">
        <f>'VON - Vedlejší a ostatní ...'!J30</f>
        <v>0</v>
      </c>
      <c r="AH57" s="110"/>
      <c r="AI57" s="110"/>
      <c r="AJ57" s="110"/>
      <c r="AK57" s="110"/>
      <c r="AL57" s="110"/>
      <c r="AM57" s="110"/>
      <c r="AN57" s="111">
        <f>SUM(AG57,AT57)</f>
        <v>0</v>
      </c>
      <c r="AO57" s="110"/>
      <c r="AP57" s="110"/>
      <c r="AQ57" s="112" t="s">
        <v>94</v>
      </c>
      <c r="AR57" s="113"/>
      <c r="AS57" s="119">
        <v>0</v>
      </c>
      <c r="AT57" s="120">
        <f>ROUND(SUM(AV57:AW57),2)</f>
        <v>0</v>
      </c>
      <c r="AU57" s="121">
        <f>'VON - Vedlejší a ostatní ...'!P80</f>
        <v>0</v>
      </c>
      <c r="AV57" s="120">
        <f>'VON - Vedlejší a ostatní ...'!J33</f>
        <v>0</v>
      </c>
      <c r="AW57" s="120">
        <f>'VON - Vedlejší a ostatní ...'!J34</f>
        <v>0</v>
      </c>
      <c r="AX57" s="120">
        <f>'VON - Vedlejší a ostatní ...'!J35</f>
        <v>0</v>
      </c>
      <c r="AY57" s="120">
        <f>'VON - Vedlejší a ostatní ...'!J36</f>
        <v>0</v>
      </c>
      <c r="AZ57" s="120">
        <f>'VON - Vedlejší a ostatní ...'!F33</f>
        <v>0</v>
      </c>
      <c r="BA57" s="120">
        <f>'VON - Vedlejší a ostatní ...'!F34</f>
        <v>0</v>
      </c>
      <c r="BB57" s="120">
        <f>'VON - Vedlejší a ostatní ...'!F35</f>
        <v>0</v>
      </c>
      <c r="BC57" s="120">
        <f>'VON - Vedlejší a ostatní ...'!F36</f>
        <v>0</v>
      </c>
      <c r="BD57" s="122">
        <f>'VON - Vedlejší a ostatní ...'!F37</f>
        <v>0</v>
      </c>
      <c r="BT57" s="118" t="s">
        <v>86</v>
      </c>
      <c r="BV57" s="118" t="s">
        <v>80</v>
      </c>
      <c r="BW57" s="118" t="s">
        <v>96</v>
      </c>
      <c r="BX57" s="118" t="s">
        <v>5</v>
      </c>
      <c r="CL57" s="118" t="s">
        <v>33</v>
      </c>
      <c r="CM57" s="118" t="s">
        <v>89</v>
      </c>
    </row>
    <row r="58" s="1" customFormat="1" ht="30" customHeight="1"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</row>
    <row r="59" s="1" customFormat="1" ht="6.96" customHeight="1">
      <c r="B59" s="57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43"/>
    </row>
  </sheetData>
  <sheetProtection sheet="1" formatColumns="0" formatRows="0" objects="1" scenarios="1" spinCount="100000" saltValue="X9VD0ehD5X3FemoHKIserurxx6yhjpLZ4kt52rDp5DkEacnWVSEpcXQuniswREek4lfFsLB0FhEjaPXZXy/azg==" hashValue="WCpYbc4sTnp/xSLIJDzvaWk5FFlmX1/E9jIOJKn/MbFqm0XUubC7ualW/ufBY400k4F9al4kyAKpWR91ZYoKSg==" algorithmName="SHA-512" password="CC35"/>
  <mergeCells count="50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G54:AM54"/>
    <mergeCell ref="AN54:AP54"/>
    <mergeCell ref="C52:G52"/>
    <mergeCell ref="I52:AF52"/>
    <mergeCell ref="D55:H55"/>
    <mergeCell ref="J55:AF55"/>
    <mergeCell ref="D56:H56"/>
    <mergeCell ref="J56:AF56"/>
    <mergeCell ref="D57:H57"/>
    <mergeCell ref="J57:AF57"/>
  </mergeCells>
  <hyperlinks>
    <hyperlink ref="A55" location="'IO 01 - Výměna uzávěrů st...'!C2" display="/"/>
    <hyperlink ref="A56" location="'IO 02 - Obnova prvků na v...'!C2" display="/"/>
    <hyperlink ref="A57" location="'VON - Vedlejší a osta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87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89</v>
      </c>
    </row>
    <row r="4" ht="24.96" customHeight="1">
      <c r="B4" s="19"/>
      <c r="D4" s="127" t="s">
        <v>97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VD Humenice, rekonstrukce uzávěrů spodních výpustí</v>
      </c>
      <c r="F7" s="128"/>
      <c r="G7" s="128"/>
      <c r="H7" s="128"/>
      <c r="L7" s="19"/>
    </row>
    <row r="8" s="1" customFormat="1" ht="12" customHeight="1">
      <c r="B8" s="43"/>
      <c r="D8" s="128" t="s">
        <v>98</v>
      </c>
      <c r="I8" s="130"/>
      <c r="L8" s="43"/>
    </row>
    <row r="9" s="1" customFormat="1" ht="36.96" customHeight="1">
      <c r="B9" s="43"/>
      <c r="E9" s="131" t="s">
        <v>99</v>
      </c>
      <c r="F9" s="1"/>
      <c r="G9" s="1"/>
      <c r="H9" s="1"/>
      <c r="I9" s="130"/>
      <c r="L9" s="43"/>
    </row>
    <row r="10" s="1" customFormat="1">
      <c r="B10" s="43"/>
      <c r="I10" s="130"/>
      <c r="L10" s="43"/>
    </row>
    <row r="11" s="1" customFormat="1" ht="12" customHeight="1">
      <c r="B11" s="43"/>
      <c r="D11" s="128" t="s">
        <v>18</v>
      </c>
      <c r="F11" s="16" t="s">
        <v>88</v>
      </c>
      <c r="I11" s="132" t="s">
        <v>20</v>
      </c>
      <c r="J11" s="16" t="s">
        <v>100</v>
      </c>
      <c r="L11" s="43"/>
    </row>
    <row r="12" s="1" customFormat="1" ht="12" customHeight="1">
      <c r="B12" s="43"/>
      <c r="D12" s="128" t="s">
        <v>22</v>
      </c>
      <c r="F12" s="16" t="s">
        <v>23</v>
      </c>
      <c r="I12" s="132" t="s">
        <v>24</v>
      </c>
      <c r="J12" s="133" t="str">
        <f>'Rekapitulace stavby'!AN8</f>
        <v>22. 2. 2019</v>
      </c>
      <c r="L12" s="43"/>
    </row>
    <row r="13" s="1" customFormat="1" ht="21.84" customHeight="1">
      <c r="B13" s="43"/>
      <c r="I13" s="134" t="s">
        <v>26</v>
      </c>
      <c r="J13" s="135" t="s">
        <v>27</v>
      </c>
      <c r="L13" s="43"/>
    </row>
    <row r="14" s="1" customFormat="1" ht="12" customHeight="1">
      <c r="B14" s="43"/>
      <c r="D14" s="128" t="s">
        <v>28</v>
      </c>
      <c r="I14" s="132" t="s">
        <v>29</v>
      </c>
      <c r="J14" s="16" t="s">
        <v>30</v>
      </c>
      <c r="L14" s="43"/>
    </row>
    <row r="15" s="1" customFormat="1" ht="18" customHeight="1">
      <c r="B15" s="43"/>
      <c r="E15" s="16" t="s">
        <v>101</v>
      </c>
      <c r="I15" s="132" t="s">
        <v>32</v>
      </c>
      <c r="J15" s="16" t="s">
        <v>33</v>
      </c>
      <c r="L15" s="43"/>
    </row>
    <row r="16" s="1" customFormat="1" ht="6.96" customHeight="1">
      <c r="B16" s="43"/>
      <c r="I16" s="130"/>
      <c r="L16" s="43"/>
    </row>
    <row r="17" s="1" customFormat="1" ht="12" customHeight="1">
      <c r="B17" s="43"/>
      <c r="D17" s="128" t="s">
        <v>34</v>
      </c>
      <c r="I17" s="132" t="s">
        <v>29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2" t="s">
        <v>32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0"/>
      <c r="L19" s="43"/>
    </row>
    <row r="20" s="1" customFormat="1" ht="12" customHeight="1">
      <c r="B20" s="43"/>
      <c r="D20" s="128" t="s">
        <v>36</v>
      </c>
      <c r="I20" s="132" t="s">
        <v>29</v>
      </c>
      <c r="J20" s="16" t="s">
        <v>37</v>
      </c>
      <c r="L20" s="43"/>
    </row>
    <row r="21" s="1" customFormat="1" ht="18" customHeight="1">
      <c r="B21" s="43"/>
      <c r="E21" s="16" t="s">
        <v>38</v>
      </c>
      <c r="I21" s="132" t="s">
        <v>32</v>
      </c>
      <c r="J21" s="16" t="s">
        <v>33</v>
      </c>
      <c r="L21" s="43"/>
    </row>
    <row r="22" s="1" customFormat="1" ht="6.96" customHeight="1">
      <c r="B22" s="43"/>
      <c r="I22" s="130"/>
      <c r="L22" s="43"/>
    </row>
    <row r="23" s="1" customFormat="1" ht="12" customHeight="1">
      <c r="B23" s="43"/>
      <c r="D23" s="128" t="s">
        <v>40</v>
      </c>
      <c r="I23" s="132" t="s">
        <v>29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2" t="s">
        <v>32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0"/>
      <c r="L25" s="43"/>
    </row>
    <row r="26" s="1" customFormat="1" ht="12" customHeight="1">
      <c r="B26" s="43"/>
      <c r="D26" s="128" t="s">
        <v>42</v>
      </c>
      <c r="I26" s="130"/>
      <c r="L26" s="43"/>
    </row>
    <row r="27" s="6" customFormat="1" ht="16.5" customHeight="1">
      <c r="B27" s="136"/>
      <c r="E27" s="137" t="s">
        <v>33</v>
      </c>
      <c r="F27" s="137"/>
      <c r="G27" s="137"/>
      <c r="H27" s="137"/>
      <c r="I27" s="138"/>
      <c r="L27" s="136"/>
    </row>
    <row r="28" s="1" customFormat="1" ht="6.96" customHeight="1">
      <c r="B28" s="43"/>
      <c r="I28" s="130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9"/>
      <c r="J29" s="71"/>
      <c r="K29" s="71"/>
      <c r="L29" s="43"/>
    </row>
    <row r="30" s="1" customFormat="1" ht="25.44" customHeight="1">
      <c r="B30" s="43"/>
      <c r="D30" s="140" t="s">
        <v>44</v>
      </c>
      <c r="I30" s="130"/>
      <c r="J30" s="141">
        <f>ROUND(J86,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9"/>
      <c r="J31" s="71"/>
      <c r="K31" s="71"/>
      <c r="L31" s="43"/>
    </row>
    <row r="32" s="1" customFormat="1" ht="14.4" customHeight="1">
      <c r="B32" s="43"/>
      <c r="F32" s="142" t="s">
        <v>46</v>
      </c>
      <c r="I32" s="143" t="s">
        <v>45</v>
      </c>
      <c r="J32" s="142" t="s">
        <v>47</v>
      </c>
      <c r="L32" s="43"/>
    </row>
    <row r="33" s="1" customFormat="1" ht="14.4" customHeight="1">
      <c r="B33" s="43"/>
      <c r="D33" s="128" t="s">
        <v>48</v>
      </c>
      <c r="E33" s="128" t="s">
        <v>49</v>
      </c>
      <c r="F33" s="144">
        <f>ROUND((SUM(BE86:BE216)),  2)</f>
        <v>0</v>
      </c>
      <c r="I33" s="145">
        <v>0.20999999999999999</v>
      </c>
      <c r="J33" s="144">
        <f>ROUND(((SUM(BE86:BE216))*I33),  2)</f>
        <v>0</v>
      </c>
      <c r="L33" s="43"/>
    </row>
    <row r="34" s="1" customFormat="1" ht="14.4" customHeight="1">
      <c r="B34" s="43"/>
      <c r="E34" s="128" t="s">
        <v>50</v>
      </c>
      <c r="F34" s="144">
        <f>ROUND((SUM(BF86:BF216)),  2)</f>
        <v>0</v>
      </c>
      <c r="I34" s="145">
        <v>0.14999999999999999</v>
      </c>
      <c r="J34" s="144">
        <f>ROUND(((SUM(BF86:BF216))*I34),  2)</f>
        <v>0</v>
      </c>
      <c r="L34" s="43"/>
    </row>
    <row r="35" hidden="1" s="1" customFormat="1" ht="14.4" customHeight="1">
      <c r="B35" s="43"/>
      <c r="E35" s="128" t="s">
        <v>51</v>
      </c>
      <c r="F35" s="144">
        <f>ROUND((SUM(BG86:BG216)),  2)</f>
        <v>0</v>
      </c>
      <c r="I35" s="145">
        <v>0.20999999999999999</v>
      </c>
      <c r="J35" s="144">
        <f>0</f>
        <v>0</v>
      </c>
      <c r="L35" s="43"/>
    </row>
    <row r="36" hidden="1" s="1" customFormat="1" ht="14.4" customHeight="1">
      <c r="B36" s="43"/>
      <c r="E36" s="128" t="s">
        <v>52</v>
      </c>
      <c r="F36" s="144">
        <f>ROUND((SUM(BH86:BH216)),  2)</f>
        <v>0</v>
      </c>
      <c r="I36" s="145">
        <v>0.14999999999999999</v>
      </c>
      <c r="J36" s="144">
        <f>0</f>
        <v>0</v>
      </c>
      <c r="L36" s="43"/>
    </row>
    <row r="37" hidden="1" s="1" customFormat="1" ht="14.4" customHeight="1">
      <c r="B37" s="43"/>
      <c r="E37" s="128" t="s">
        <v>53</v>
      </c>
      <c r="F37" s="144">
        <f>ROUND((SUM(BI86:BI216)),  2)</f>
        <v>0</v>
      </c>
      <c r="I37" s="145">
        <v>0</v>
      </c>
      <c r="J37" s="144">
        <f>0</f>
        <v>0</v>
      </c>
      <c r="L37" s="43"/>
    </row>
    <row r="38" s="1" customFormat="1" ht="6.96" customHeight="1">
      <c r="B38" s="43"/>
      <c r="I38" s="130"/>
      <c r="L38" s="43"/>
    </row>
    <row r="39" s="1" customFormat="1" ht="25.44" customHeight="1">
      <c r="B39" s="43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51"/>
      <c r="J39" s="152">
        <f>SUM(J30:J37)</f>
        <v>0</v>
      </c>
      <c r="K39" s="153"/>
      <c r="L39" s="43"/>
    </row>
    <row r="40" s="1" customFormat="1" ht="14.4" customHeight="1">
      <c r="B40" s="154"/>
      <c r="C40" s="155"/>
      <c r="D40" s="155"/>
      <c r="E40" s="155"/>
      <c r="F40" s="155"/>
      <c r="G40" s="155"/>
      <c r="H40" s="155"/>
      <c r="I40" s="156"/>
      <c r="J40" s="155"/>
      <c r="K40" s="155"/>
      <c r="L40" s="43"/>
    </row>
    <row r="44" s="1" customFormat="1" ht="6.96" customHeight="1">
      <c r="B44" s="157"/>
      <c r="C44" s="158"/>
      <c r="D44" s="158"/>
      <c r="E44" s="158"/>
      <c r="F44" s="158"/>
      <c r="G44" s="158"/>
      <c r="H44" s="158"/>
      <c r="I44" s="159"/>
      <c r="J44" s="158"/>
      <c r="K44" s="158"/>
      <c r="L44" s="43"/>
    </row>
    <row r="45" s="1" customFormat="1" ht="24.96" customHeight="1">
      <c r="B45" s="38"/>
      <c r="C45" s="22" t="s">
        <v>102</v>
      </c>
      <c r="D45" s="39"/>
      <c r="E45" s="39"/>
      <c r="F45" s="39"/>
      <c r="G45" s="39"/>
      <c r="H45" s="39"/>
      <c r="I45" s="130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0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0"/>
      <c r="J47" s="39"/>
      <c r="K47" s="39"/>
      <c r="L47" s="43"/>
    </row>
    <row r="48" s="1" customFormat="1" ht="16.5" customHeight="1">
      <c r="B48" s="38"/>
      <c r="C48" s="39"/>
      <c r="D48" s="39"/>
      <c r="E48" s="160" t="str">
        <f>E7</f>
        <v>VD Humenice, rekonstrukce uzávěrů spodních výpustí</v>
      </c>
      <c r="F48" s="31"/>
      <c r="G48" s="31"/>
      <c r="H48" s="31"/>
      <c r="I48" s="130"/>
      <c r="J48" s="39"/>
      <c r="K48" s="39"/>
      <c r="L48" s="43"/>
    </row>
    <row r="49" s="1" customFormat="1" ht="12" customHeight="1">
      <c r="B49" s="38"/>
      <c r="C49" s="31" t="s">
        <v>98</v>
      </c>
      <c r="D49" s="39"/>
      <c r="E49" s="39"/>
      <c r="F49" s="39"/>
      <c r="G49" s="39"/>
      <c r="H49" s="39"/>
      <c r="I49" s="130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IO 01 - Výměna uzávěrů strojoven spodních výpustí</v>
      </c>
      <c r="F50" s="39"/>
      <c r="G50" s="39"/>
      <c r="H50" s="39"/>
      <c r="I50" s="130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0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Horní Stropnice, Svébohy</v>
      </c>
      <c r="G52" s="39"/>
      <c r="H52" s="39"/>
      <c r="I52" s="132" t="s">
        <v>24</v>
      </c>
      <c r="J52" s="67" t="str">
        <f>IF(J12="","",J12)</f>
        <v>22. 2. 2019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0"/>
      <c r="J53" s="39"/>
      <c r="K53" s="39"/>
      <c r="L53" s="43"/>
    </row>
    <row r="54" s="1" customFormat="1" ht="24.9" customHeight="1">
      <c r="B54" s="38"/>
      <c r="C54" s="31" t="s">
        <v>28</v>
      </c>
      <c r="D54" s="39"/>
      <c r="E54" s="39"/>
      <c r="F54" s="26" t="str">
        <f>E15</f>
        <v>Povodí Vltavy, státní podnik, Praha 5</v>
      </c>
      <c r="G54" s="39"/>
      <c r="H54" s="39"/>
      <c r="I54" s="132" t="s">
        <v>36</v>
      </c>
      <c r="J54" s="36" t="str">
        <f>E21</f>
        <v>VH-TRES spol.s r.o., České Budějovice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2" t="s">
        <v>40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0"/>
      <c r="J56" s="39"/>
      <c r="K56" s="39"/>
      <c r="L56" s="43"/>
    </row>
    <row r="57" s="1" customFormat="1" ht="29.28" customHeight="1">
      <c r="B57" s="38"/>
      <c r="C57" s="161" t="s">
        <v>103</v>
      </c>
      <c r="D57" s="162"/>
      <c r="E57" s="162"/>
      <c r="F57" s="162"/>
      <c r="G57" s="162"/>
      <c r="H57" s="162"/>
      <c r="I57" s="163"/>
      <c r="J57" s="164" t="s">
        <v>104</v>
      </c>
      <c r="K57" s="16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0"/>
      <c r="J58" s="39"/>
      <c r="K58" s="39"/>
      <c r="L58" s="43"/>
    </row>
    <row r="59" s="1" customFormat="1" ht="22.8" customHeight="1">
      <c r="B59" s="38"/>
      <c r="C59" s="165" t="s">
        <v>76</v>
      </c>
      <c r="D59" s="39"/>
      <c r="E59" s="39"/>
      <c r="F59" s="39"/>
      <c r="G59" s="39"/>
      <c r="H59" s="39"/>
      <c r="I59" s="130"/>
      <c r="J59" s="97">
        <f>J86</f>
        <v>0</v>
      </c>
      <c r="K59" s="39"/>
      <c r="L59" s="43"/>
      <c r="AU59" s="16" t="s">
        <v>105</v>
      </c>
    </row>
    <row r="60" s="7" customFormat="1" ht="24.96" customHeight="1">
      <c r="B60" s="166"/>
      <c r="C60" s="167"/>
      <c r="D60" s="168" t="s">
        <v>99</v>
      </c>
      <c r="E60" s="169"/>
      <c r="F60" s="169"/>
      <c r="G60" s="169"/>
      <c r="H60" s="169"/>
      <c r="I60" s="170"/>
      <c r="J60" s="171">
        <f>J87</f>
        <v>0</v>
      </c>
      <c r="K60" s="167"/>
      <c r="L60" s="172"/>
    </row>
    <row r="61" s="8" customFormat="1" ht="19.92" customHeight="1">
      <c r="B61" s="173"/>
      <c r="C61" s="174"/>
      <c r="D61" s="175" t="s">
        <v>106</v>
      </c>
      <c r="E61" s="176"/>
      <c r="F61" s="176"/>
      <c r="G61" s="176"/>
      <c r="H61" s="176"/>
      <c r="I61" s="177"/>
      <c r="J61" s="178">
        <f>J88</f>
        <v>0</v>
      </c>
      <c r="K61" s="174"/>
      <c r="L61" s="179"/>
    </row>
    <row r="62" s="8" customFormat="1" ht="19.92" customHeight="1">
      <c r="B62" s="173"/>
      <c r="C62" s="174"/>
      <c r="D62" s="175" t="s">
        <v>107</v>
      </c>
      <c r="E62" s="176"/>
      <c r="F62" s="176"/>
      <c r="G62" s="176"/>
      <c r="H62" s="176"/>
      <c r="I62" s="177"/>
      <c r="J62" s="178">
        <f>J101</f>
        <v>0</v>
      </c>
      <c r="K62" s="174"/>
      <c r="L62" s="179"/>
    </row>
    <row r="63" s="8" customFormat="1" ht="19.92" customHeight="1">
      <c r="B63" s="173"/>
      <c r="C63" s="174"/>
      <c r="D63" s="175" t="s">
        <v>108</v>
      </c>
      <c r="E63" s="176"/>
      <c r="F63" s="176"/>
      <c r="G63" s="176"/>
      <c r="H63" s="176"/>
      <c r="I63" s="177"/>
      <c r="J63" s="178">
        <f>J120</f>
        <v>0</v>
      </c>
      <c r="K63" s="174"/>
      <c r="L63" s="179"/>
    </row>
    <row r="64" s="8" customFormat="1" ht="19.92" customHeight="1">
      <c r="B64" s="173"/>
      <c r="C64" s="174"/>
      <c r="D64" s="175" t="s">
        <v>109</v>
      </c>
      <c r="E64" s="176"/>
      <c r="F64" s="176"/>
      <c r="G64" s="176"/>
      <c r="H64" s="176"/>
      <c r="I64" s="177"/>
      <c r="J64" s="178">
        <f>J176</f>
        <v>0</v>
      </c>
      <c r="K64" s="174"/>
      <c r="L64" s="179"/>
    </row>
    <row r="65" s="8" customFormat="1" ht="19.92" customHeight="1">
      <c r="B65" s="173"/>
      <c r="C65" s="174"/>
      <c r="D65" s="175" t="s">
        <v>110</v>
      </c>
      <c r="E65" s="176"/>
      <c r="F65" s="176"/>
      <c r="G65" s="176"/>
      <c r="H65" s="176"/>
      <c r="I65" s="177"/>
      <c r="J65" s="178">
        <f>J192</f>
        <v>0</v>
      </c>
      <c r="K65" s="174"/>
      <c r="L65" s="179"/>
    </row>
    <row r="66" s="8" customFormat="1" ht="19.92" customHeight="1">
      <c r="B66" s="173"/>
      <c r="C66" s="174"/>
      <c r="D66" s="175" t="s">
        <v>111</v>
      </c>
      <c r="E66" s="176"/>
      <c r="F66" s="176"/>
      <c r="G66" s="176"/>
      <c r="H66" s="176"/>
      <c r="I66" s="177"/>
      <c r="J66" s="178">
        <f>J214</f>
        <v>0</v>
      </c>
      <c r="K66" s="174"/>
      <c r="L66" s="179"/>
    </row>
    <row r="67" s="1" customFormat="1" ht="21.84" customHeight="1">
      <c r="B67" s="38"/>
      <c r="C67" s="39"/>
      <c r="D67" s="39"/>
      <c r="E67" s="39"/>
      <c r="F67" s="39"/>
      <c r="G67" s="39"/>
      <c r="H67" s="39"/>
      <c r="I67" s="130"/>
      <c r="J67" s="39"/>
      <c r="K67" s="39"/>
      <c r="L67" s="43"/>
    </row>
    <row r="68" s="1" customFormat="1" ht="6.96" customHeight="1">
      <c r="B68" s="57"/>
      <c r="C68" s="58"/>
      <c r="D68" s="58"/>
      <c r="E68" s="58"/>
      <c r="F68" s="58"/>
      <c r="G68" s="58"/>
      <c r="H68" s="58"/>
      <c r="I68" s="156"/>
      <c r="J68" s="58"/>
      <c r="K68" s="58"/>
      <c r="L68" s="43"/>
    </row>
    <row r="72" s="1" customFormat="1" ht="6.96" customHeight="1">
      <c r="B72" s="59"/>
      <c r="C72" s="60"/>
      <c r="D72" s="60"/>
      <c r="E72" s="60"/>
      <c r="F72" s="60"/>
      <c r="G72" s="60"/>
      <c r="H72" s="60"/>
      <c r="I72" s="159"/>
      <c r="J72" s="60"/>
      <c r="K72" s="60"/>
      <c r="L72" s="43"/>
    </row>
    <row r="73" s="1" customFormat="1" ht="24.96" customHeight="1">
      <c r="B73" s="38"/>
      <c r="C73" s="22" t="s">
        <v>112</v>
      </c>
      <c r="D73" s="39"/>
      <c r="E73" s="39"/>
      <c r="F73" s="39"/>
      <c r="G73" s="39"/>
      <c r="H73" s="39"/>
      <c r="I73" s="130"/>
      <c r="J73" s="39"/>
      <c r="K73" s="39"/>
      <c r="L73" s="43"/>
    </row>
    <row r="74" s="1" customFormat="1" ht="6.96" customHeight="1">
      <c r="B74" s="38"/>
      <c r="C74" s="39"/>
      <c r="D74" s="39"/>
      <c r="E74" s="39"/>
      <c r="F74" s="39"/>
      <c r="G74" s="39"/>
      <c r="H74" s="39"/>
      <c r="I74" s="130"/>
      <c r="J74" s="39"/>
      <c r="K74" s="39"/>
      <c r="L74" s="43"/>
    </row>
    <row r="75" s="1" customFormat="1" ht="12" customHeight="1">
      <c r="B75" s="38"/>
      <c r="C75" s="31" t="s">
        <v>16</v>
      </c>
      <c r="D75" s="39"/>
      <c r="E75" s="39"/>
      <c r="F75" s="39"/>
      <c r="G75" s="39"/>
      <c r="H75" s="39"/>
      <c r="I75" s="130"/>
      <c r="J75" s="39"/>
      <c r="K75" s="39"/>
      <c r="L75" s="43"/>
    </row>
    <row r="76" s="1" customFormat="1" ht="16.5" customHeight="1">
      <c r="B76" s="38"/>
      <c r="C76" s="39"/>
      <c r="D76" s="39"/>
      <c r="E76" s="160" t="str">
        <f>E7</f>
        <v>VD Humenice, rekonstrukce uzávěrů spodních výpustí</v>
      </c>
      <c r="F76" s="31"/>
      <c r="G76" s="31"/>
      <c r="H76" s="31"/>
      <c r="I76" s="130"/>
      <c r="J76" s="39"/>
      <c r="K76" s="39"/>
      <c r="L76" s="43"/>
    </row>
    <row r="77" s="1" customFormat="1" ht="12" customHeight="1">
      <c r="B77" s="38"/>
      <c r="C77" s="31" t="s">
        <v>98</v>
      </c>
      <c r="D77" s="39"/>
      <c r="E77" s="39"/>
      <c r="F77" s="39"/>
      <c r="G77" s="39"/>
      <c r="H77" s="39"/>
      <c r="I77" s="130"/>
      <c r="J77" s="39"/>
      <c r="K77" s="39"/>
      <c r="L77" s="43"/>
    </row>
    <row r="78" s="1" customFormat="1" ht="16.5" customHeight="1">
      <c r="B78" s="38"/>
      <c r="C78" s="39"/>
      <c r="D78" s="39"/>
      <c r="E78" s="64" t="str">
        <f>E9</f>
        <v>IO 01 - Výměna uzávěrů strojoven spodních výpustí</v>
      </c>
      <c r="F78" s="39"/>
      <c r="G78" s="39"/>
      <c r="H78" s="39"/>
      <c r="I78" s="130"/>
      <c r="J78" s="39"/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30"/>
      <c r="J79" s="39"/>
      <c r="K79" s="39"/>
      <c r="L79" s="43"/>
    </row>
    <row r="80" s="1" customFormat="1" ht="12" customHeight="1">
      <c r="B80" s="38"/>
      <c r="C80" s="31" t="s">
        <v>22</v>
      </c>
      <c r="D80" s="39"/>
      <c r="E80" s="39"/>
      <c r="F80" s="26" t="str">
        <f>F12</f>
        <v>Horní Stropnice, Svébohy</v>
      </c>
      <c r="G80" s="39"/>
      <c r="H80" s="39"/>
      <c r="I80" s="132" t="s">
        <v>24</v>
      </c>
      <c r="J80" s="67" t="str">
        <f>IF(J12="","",J12)</f>
        <v>22. 2. 2019</v>
      </c>
      <c r="K80" s="39"/>
      <c r="L80" s="43"/>
    </row>
    <row r="81" s="1" customFormat="1" ht="6.96" customHeight="1">
      <c r="B81" s="38"/>
      <c r="C81" s="39"/>
      <c r="D81" s="39"/>
      <c r="E81" s="39"/>
      <c r="F81" s="39"/>
      <c r="G81" s="39"/>
      <c r="H81" s="39"/>
      <c r="I81" s="130"/>
      <c r="J81" s="39"/>
      <c r="K81" s="39"/>
      <c r="L81" s="43"/>
    </row>
    <row r="82" s="1" customFormat="1" ht="24.9" customHeight="1">
      <c r="B82" s="38"/>
      <c r="C82" s="31" t="s">
        <v>28</v>
      </c>
      <c r="D82" s="39"/>
      <c r="E82" s="39"/>
      <c r="F82" s="26" t="str">
        <f>E15</f>
        <v>Povodí Vltavy, státní podnik, Praha 5</v>
      </c>
      <c r="G82" s="39"/>
      <c r="H82" s="39"/>
      <c r="I82" s="132" t="s">
        <v>36</v>
      </c>
      <c r="J82" s="36" t="str">
        <f>E21</f>
        <v>VH-TRES spol.s r.o., České Budějovice</v>
      </c>
      <c r="K82" s="39"/>
      <c r="L82" s="43"/>
    </row>
    <row r="83" s="1" customFormat="1" ht="13.65" customHeight="1">
      <c r="B83" s="38"/>
      <c r="C83" s="31" t="s">
        <v>34</v>
      </c>
      <c r="D83" s="39"/>
      <c r="E83" s="39"/>
      <c r="F83" s="26" t="str">
        <f>IF(E18="","",E18)</f>
        <v>Vyplň údaj</v>
      </c>
      <c r="G83" s="39"/>
      <c r="H83" s="39"/>
      <c r="I83" s="132" t="s">
        <v>40</v>
      </c>
      <c r="J83" s="36" t="str">
        <f>E24</f>
        <v xml:space="preserve"> </v>
      </c>
      <c r="K83" s="39"/>
      <c r="L83" s="43"/>
    </row>
    <row r="84" s="1" customFormat="1" ht="10.32" customHeight="1">
      <c r="B84" s="38"/>
      <c r="C84" s="39"/>
      <c r="D84" s="39"/>
      <c r="E84" s="39"/>
      <c r="F84" s="39"/>
      <c r="G84" s="39"/>
      <c r="H84" s="39"/>
      <c r="I84" s="130"/>
      <c r="J84" s="39"/>
      <c r="K84" s="39"/>
      <c r="L84" s="43"/>
    </row>
    <row r="85" s="9" customFormat="1" ht="29.28" customHeight="1">
      <c r="B85" s="180"/>
      <c r="C85" s="181" t="s">
        <v>113</v>
      </c>
      <c r="D85" s="182" t="s">
        <v>63</v>
      </c>
      <c r="E85" s="182" t="s">
        <v>59</v>
      </c>
      <c r="F85" s="182" t="s">
        <v>60</v>
      </c>
      <c r="G85" s="182" t="s">
        <v>114</v>
      </c>
      <c r="H85" s="182" t="s">
        <v>115</v>
      </c>
      <c r="I85" s="183" t="s">
        <v>116</v>
      </c>
      <c r="J85" s="182" t="s">
        <v>104</v>
      </c>
      <c r="K85" s="184" t="s">
        <v>117</v>
      </c>
      <c r="L85" s="185"/>
      <c r="M85" s="87" t="s">
        <v>33</v>
      </c>
      <c r="N85" s="88" t="s">
        <v>48</v>
      </c>
      <c r="O85" s="88" t="s">
        <v>118</v>
      </c>
      <c r="P85" s="88" t="s">
        <v>119</v>
      </c>
      <c r="Q85" s="88" t="s">
        <v>120</v>
      </c>
      <c r="R85" s="88" t="s">
        <v>121</v>
      </c>
      <c r="S85" s="88" t="s">
        <v>122</v>
      </c>
      <c r="T85" s="89" t="s">
        <v>123</v>
      </c>
    </row>
    <row r="86" s="1" customFormat="1" ht="22.8" customHeight="1">
      <c r="B86" s="38"/>
      <c r="C86" s="94" t="s">
        <v>124</v>
      </c>
      <c r="D86" s="39"/>
      <c r="E86" s="39"/>
      <c r="F86" s="39"/>
      <c r="G86" s="39"/>
      <c r="H86" s="39"/>
      <c r="I86" s="130"/>
      <c r="J86" s="186">
        <f>BK86</f>
        <v>0</v>
      </c>
      <c r="K86" s="39"/>
      <c r="L86" s="43"/>
      <c r="M86" s="90"/>
      <c r="N86" s="91"/>
      <c r="O86" s="91"/>
      <c r="P86" s="187">
        <f>P87</f>
        <v>0</v>
      </c>
      <c r="Q86" s="91"/>
      <c r="R86" s="187">
        <f>R87</f>
        <v>2.6353974400000002</v>
      </c>
      <c r="S86" s="91"/>
      <c r="T86" s="188">
        <f>T87</f>
        <v>0.371944</v>
      </c>
      <c r="AT86" s="16" t="s">
        <v>77</v>
      </c>
      <c r="AU86" s="16" t="s">
        <v>105</v>
      </c>
      <c r="BK86" s="189">
        <f>BK87</f>
        <v>0</v>
      </c>
    </row>
    <row r="87" s="10" customFormat="1" ht="25.92" customHeight="1">
      <c r="B87" s="190"/>
      <c r="C87" s="191"/>
      <c r="D87" s="192" t="s">
        <v>77</v>
      </c>
      <c r="E87" s="193" t="s">
        <v>83</v>
      </c>
      <c r="F87" s="193" t="s">
        <v>84</v>
      </c>
      <c r="G87" s="191"/>
      <c r="H87" s="191"/>
      <c r="I87" s="194"/>
      <c r="J87" s="195">
        <f>BK87</f>
        <v>0</v>
      </c>
      <c r="K87" s="191"/>
      <c r="L87" s="196"/>
      <c r="M87" s="197"/>
      <c r="N87" s="198"/>
      <c r="O87" s="198"/>
      <c r="P87" s="199">
        <f>P88+P101+P120+P176+P192+P214</f>
        <v>0</v>
      </c>
      <c r="Q87" s="198"/>
      <c r="R87" s="199">
        <f>R88+R101+R120+R176+R192+R214</f>
        <v>2.6353974400000002</v>
      </c>
      <c r="S87" s="198"/>
      <c r="T87" s="200">
        <f>T88+T101+T120+T176+T192+T214</f>
        <v>0.371944</v>
      </c>
      <c r="AR87" s="201" t="s">
        <v>86</v>
      </c>
      <c r="AT87" s="202" t="s">
        <v>77</v>
      </c>
      <c r="AU87" s="202" t="s">
        <v>78</v>
      </c>
      <c r="AY87" s="201" t="s">
        <v>125</v>
      </c>
      <c r="BK87" s="203">
        <f>BK88+BK101+BK120+BK176+BK192+BK214</f>
        <v>0</v>
      </c>
    </row>
    <row r="88" s="10" customFormat="1" ht="22.8" customHeight="1">
      <c r="B88" s="190"/>
      <c r="C88" s="191"/>
      <c r="D88" s="192" t="s">
        <v>77</v>
      </c>
      <c r="E88" s="204" t="s">
        <v>126</v>
      </c>
      <c r="F88" s="204" t="s">
        <v>127</v>
      </c>
      <c r="G88" s="191"/>
      <c r="H88" s="191"/>
      <c r="I88" s="194"/>
      <c r="J88" s="205">
        <f>BK88</f>
        <v>0</v>
      </c>
      <c r="K88" s="191"/>
      <c r="L88" s="196"/>
      <c r="M88" s="197"/>
      <c r="N88" s="198"/>
      <c r="O88" s="198"/>
      <c r="P88" s="199">
        <f>SUM(P89:P100)</f>
        <v>0</v>
      </c>
      <c r="Q88" s="198"/>
      <c r="R88" s="199">
        <f>SUM(R89:R100)</f>
        <v>0.49602400000000002</v>
      </c>
      <c r="S88" s="198"/>
      <c r="T88" s="200">
        <f>SUM(T89:T100)</f>
        <v>0</v>
      </c>
      <c r="AR88" s="201" t="s">
        <v>86</v>
      </c>
      <c r="AT88" s="202" t="s">
        <v>77</v>
      </c>
      <c r="AU88" s="202" t="s">
        <v>86</v>
      </c>
      <c r="AY88" s="201" t="s">
        <v>125</v>
      </c>
      <c r="BK88" s="203">
        <f>SUM(BK89:BK100)</f>
        <v>0</v>
      </c>
    </row>
    <row r="89" s="1" customFormat="1" ht="16.5" customHeight="1">
      <c r="B89" s="38"/>
      <c r="C89" s="206" t="s">
        <v>86</v>
      </c>
      <c r="D89" s="206" t="s">
        <v>128</v>
      </c>
      <c r="E89" s="207" t="s">
        <v>129</v>
      </c>
      <c r="F89" s="208" t="s">
        <v>130</v>
      </c>
      <c r="G89" s="209" t="s">
        <v>131</v>
      </c>
      <c r="H89" s="210">
        <v>0.20000000000000001</v>
      </c>
      <c r="I89" s="211"/>
      <c r="J89" s="212">
        <f>ROUND(I89*H89,2)</f>
        <v>0</v>
      </c>
      <c r="K89" s="208" t="s">
        <v>132</v>
      </c>
      <c r="L89" s="43"/>
      <c r="M89" s="213" t="s">
        <v>33</v>
      </c>
      <c r="N89" s="214" t="s">
        <v>49</v>
      </c>
      <c r="O89" s="79"/>
      <c r="P89" s="215">
        <f>O89*H89</f>
        <v>0</v>
      </c>
      <c r="Q89" s="215">
        <v>2.4289999999999998</v>
      </c>
      <c r="R89" s="215">
        <f>Q89*H89</f>
        <v>0.48580000000000001</v>
      </c>
      <c r="S89" s="215">
        <v>0</v>
      </c>
      <c r="T89" s="216">
        <f>S89*H89</f>
        <v>0</v>
      </c>
      <c r="AR89" s="16" t="s">
        <v>126</v>
      </c>
      <c r="AT89" s="16" t="s">
        <v>128</v>
      </c>
      <c r="AU89" s="16" t="s">
        <v>89</v>
      </c>
      <c r="AY89" s="16" t="s">
        <v>125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6" t="s">
        <v>86</v>
      </c>
      <c r="BK89" s="217">
        <f>ROUND(I89*H89,2)</f>
        <v>0</v>
      </c>
      <c r="BL89" s="16" t="s">
        <v>126</v>
      </c>
      <c r="BM89" s="16" t="s">
        <v>133</v>
      </c>
    </row>
    <row r="90" s="11" customFormat="1">
      <c r="B90" s="218"/>
      <c r="C90" s="219"/>
      <c r="D90" s="220" t="s">
        <v>134</v>
      </c>
      <c r="E90" s="221" t="s">
        <v>33</v>
      </c>
      <c r="F90" s="222" t="s">
        <v>135</v>
      </c>
      <c r="G90" s="219"/>
      <c r="H90" s="221" t="s">
        <v>33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134</v>
      </c>
      <c r="AU90" s="228" t="s">
        <v>89</v>
      </c>
      <c r="AV90" s="11" t="s">
        <v>86</v>
      </c>
      <c r="AW90" s="11" t="s">
        <v>39</v>
      </c>
      <c r="AX90" s="11" t="s">
        <v>78</v>
      </c>
      <c r="AY90" s="228" t="s">
        <v>125</v>
      </c>
    </row>
    <row r="91" s="12" customFormat="1">
      <c r="B91" s="229"/>
      <c r="C91" s="230"/>
      <c r="D91" s="220" t="s">
        <v>134</v>
      </c>
      <c r="E91" s="231" t="s">
        <v>33</v>
      </c>
      <c r="F91" s="232" t="s">
        <v>136</v>
      </c>
      <c r="G91" s="230"/>
      <c r="H91" s="233">
        <v>0.20000000000000001</v>
      </c>
      <c r="I91" s="234"/>
      <c r="J91" s="230"/>
      <c r="K91" s="230"/>
      <c r="L91" s="235"/>
      <c r="M91" s="236"/>
      <c r="N91" s="237"/>
      <c r="O91" s="237"/>
      <c r="P91" s="237"/>
      <c r="Q91" s="237"/>
      <c r="R91" s="237"/>
      <c r="S91" s="237"/>
      <c r="T91" s="238"/>
      <c r="AT91" s="239" t="s">
        <v>134</v>
      </c>
      <c r="AU91" s="239" t="s">
        <v>89</v>
      </c>
      <c r="AV91" s="12" t="s">
        <v>89</v>
      </c>
      <c r="AW91" s="12" t="s">
        <v>39</v>
      </c>
      <c r="AX91" s="12" t="s">
        <v>78</v>
      </c>
      <c r="AY91" s="239" t="s">
        <v>125</v>
      </c>
    </row>
    <row r="92" s="13" customFormat="1">
      <c r="B92" s="240"/>
      <c r="C92" s="241"/>
      <c r="D92" s="220" t="s">
        <v>134</v>
      </c>
      <c r="E92" s="242" t="s">
        <v>33</v>
      </c>
      <c r="F92" s="243" t="s">
        <v>137</v>
      </c>
      <c r="G92" s="241"/>
      <c r="H92" s="244">
        <v>0.20000000000000001</v>
      </c>
      <c r="I92" s="245"/>
      <c r="J92" s="241"/>
      <c r="K92" s="241"/>
      <c r="L92" s="246"/>
      <c r="M92" s="247"/>
      <c r="N92" s="248"/>
      <c r="O92" s="248"/>
      <c r="P92" s="248"/>
      <c r="Q92" s="248"/>
      <c r="R92" s="248"/>
      <c r="S92" s="248"/>
      <c r="T92" s="249"/>
      <c r="AT92" s="250" t="s">
        <v>134</v>
      </c>
      <c r="AU92" s="250" t="s">
        <v>89</v>
      </c>
      <c r="AV92" s="13" t="s">
        <v>126</v>
      </c>
      <c r="AW92" s="13" t="s">
        <v>39</v>
      </c>
      <c r="AX92" s="13" t="s">
        <v>86</v>
      </c>
      <c r="AY92" s="250" t="s">
        <v>125</v>
      </c>
    </row>
    <row r="93" s="1" customFormat="1" ht="16.5" customHeight="1">
      <c r="B93" s="38"/>
      <c r="C93" s="206" t="s">
        <v>89</v>
      </c>
      <c r="D93" s="206" t="s">
        <v>128</v>
      </c>
      <c r="E93" s="207" t="s">
        <v>138</v>
      </c>
      <c r="F93" s="208" t="s">
        <v>139</v>
      </c>
      <c r="G93" s="209" t="s">
        <v>131</v>
      </c>
      <c r="H93" s="210">
        <v>0.20000000000000001</v>
      </c>
      <c r="I93" s="211"/>
      <c r="J93" s="212">
        <f>ROUND(I93*H93,2)</f>
        <v>0</v>
      </c>
      <c r="K93" s="208" t="s">
        <v>132</v>
      </c>
      <c r="L93" s="43"/>
      <c r="M93" s="213" t="s">
        <v>33</v>
      </c>
      <c r="N93" s="214" t="s">
        <v>49</v>
      </c>
      <c r="O93" s="79"/>
      <c r="P93" s="215">
        <f>O93*H93</f>
        <v>0</v>
      </c>
      <c r="Q93" s="215">
        <v>0</v>
      </c>
      <c r="R93" s="215">
        <f>Q93*H93</f>
        <v>0</v>
      </c>
      <c r="S93" s="215">
        <v>0</v>
      </c>
      <c r="T93" s="216">
        <f>S93*H93</f>
        <v>0</v>
      </c>
      <c r="AR93" s="16" t="s">
        <v>126</v>
      </c>
      <c r="AT93" s="16" t="s">
        <v>128</v>
      </c>
      <c r="AU93" s="16" t="s">
        <v>89</v>
      </c>
      <c r="AY93" s="16" t="s">
        <v>125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6" t="s">
        <v>86</v>
      </c>
      <c r="BK93" s="217">
        <f>ROUND(I93*H93,2)</f>
        <v>0</v>
      </c>
      <c r="BL93" s="16" t="s">
        <v>126</v>
      </c>
      <c r="BM93" s="16" t="s">
        <v>140</v>
      </c>
    </row>
    <row r="94" s="11" customFormat="1">
      <c r="B94" s="218"/>
      <c r="C94" s="219"/>
      <c r="D94" s="220" t="s">
        <v>134</v>
      </c>
      <c r="E94" s="221" t="s">
        <v>33</v>
      </c>
      <c r="F94" s="222" t="s">
        <v>135</v>
      </c>
      <c r="G94" s="219"/>
      <c r="H94" s="221" t="s">
        <v>33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134</v>
      </c>
      <c r="AU94" s="228" t="s">
        <v>89</v>
      </c>
      <c r="AV94" s="11" t="s">
        <v>86</v>
      </c>
      <c r="AW94" s="11" t="s">
        <v>39</v>
      </c>
      <c r="AX94" s="11" t="s">
        <v>78</v>
      </c>
      <c r="AY94" s="228" t="s">
        <v>125</v>
      </c>
    </row>
    <row r="95" s="12" customFormat="1">
      <c r="B95" s="229"/>
      <c r="C95" s="230"/>
      <c r="D95" s="220" t="s">
        <v>134</v>
      </c>
      <c r="E95" s="231" t="s">
        <v>33</v>
      </c>
      <c r="F95" s="232" t="s">
        <v>136</v>
      </c>
      <c r="G95" s="230"/>
      <c r="H95" s="233">
        <v>0.20000000000000001</v>
      </c>
      <c r="I95" s="234"/>
      <c r="J95" s="230"/>
      <c r="K95" s="230"/>
      <c r="L95" s="235"/>
      <c r="M95" s="236"/>
      <c r="N95" s="237"/>
      <c r="O95" s="237"/>
      <c r="P95" s="237"/>
      <c r="Q95" s="237"/>
      <c r="R95" s="237"/>
      <c r="S95" s="237"/>
      <c r="T95" s="238"/>
      <c r="AT95" s="239" t="s">
        <v>134</v>
      </c>
      <c r="AU95" s="239" t="s">
        <v>89</v>
      </c>
      <c r="AV95" s="12" t="s">
        <v>89</v>
      </c>
      <c r="AW95" s="12" t="s">
        <v>39</v>
      </c>
      <c r="AX95" s="12" t="s">
        <v>78</v>
      </c>
      <c r="AY95" s="239" t="s">
        <v>125</v>
      </c>
    </row>
    <row r="96" s="13" customFormat="1">
      <c r="B96" s="240"/>
      <c r="C96" s="241"/>
      <c r="D96" s="220" t="s">
        <v>134</v>
      </c>
      <c r="E96" s="242" t="s">
        <v>33</v>
      </c>
      <c r="F96" s="243" t="s">
        <v>137</v>
      </c>
      <c r="G96" s="241"/>
      <c r="H96" s="244">
        <v>0.20000000000000001</v>
      </c>
      <c r="I96" s="245"/>
      <c r="J96" s="241"/>
      <c r="K96" s="241"/>
      <c r="L96" s="246"/>
      <c r="M96" s="247"/>
      <c r="N96" s="248"/>
      <c r="O96" s="248"/>
      <c r="P96" s="248"/>
      <c r="Q96" s="248"/>
      <c r="R96" s="248"/>
      <c r="S96" s="248"/>
      <c r="T96" s="249"/>
      <c r="AT96" s="250" t="s">
        <v>134</v>
      </c>
      <c r="AU96" s="250" t="s">
        <v>89</v>
      </c>
      <c r="AV96" s="13" t="s">
        <v>126</v>
      </c>
      <c r="AW96" s="13" t="s">
        <v>39</v>
      </c>
      <c r="AX96" s="13" t="s">
        <v>86</v>
      </c>
      <c r="AY96" s="250" t="s">
        <v>125</v>
      </c>
    </row>
    <row r="97" s="1" customFormat="1" ht="16.5" customHeight="1">
      <c r="B97" s="38"/>
      <c r="C97" s="206" t="s">
        <v>141</v>
      </c>
      <c r="D97" s="206" t="s">
        <v>128</v>
      </c>
      <c r="E97" s="207" t="s">
        <v>142</v>
      </c>
      <c r="F97" s="208" t="s">
        <v>143</v>
      </c>
      <c r="G97" s="209" t="s">
        <v>144</v>
      </c>
      <c r="H97" s="210">
        <v>1.6000000000000001</v>
      </c>
      <c r="I97" s="211"/>
      <c r="J97" s="212">
        <f>ROUND(I97*H97,2)</f>
        <v>0</v>
      </c>
      <c r="K97" s="208" t="s">
        <v>132</v>
      </c>
      <c r="L97" s="43"/>
      <c r="M97" s="213" t="s">
        <v>33</v>
      </c>
      <c r="N97" s="214" t="s">
        <v>49</v>
      </c>
      <c r="O97" s="79"/>
      <c r="P97" s="215">
        <f>O97*H97</f>
        <v>0</v>
      </c>
      <c r="Q97" s="215">
        <v>0.0063899999999999998</v>
      </c>
      <c r="R97" s="215">
        <f>Q97*H97</f>
        <v>0.010224</v>
      </c>
      <c r="S97" s="215">
        <v>0</v>
      </c>
      <c r="T97" s="216">
        <f>S97*H97</f>
        <v>0</v>
      </c>
      <c r="AR97" s="16" t="s">
        <v>126</v>
      </c>
      <c r="AT97" s="16" t="s">
        <v>128</v>
      </c>
      <c r="AU97" s="16" t="s">
        <v>89</v>
      </c>
      <c r="AY97" s="16" t="s">
        <v>125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6" t="s">
        <v>86</v>
      </c>
      <c r="BK97" s="217">
        <f>ROUND(I97*H97,2)</f>
        <v>0</v>
      </c>
      <c r="BL97" s="16" t="s">
        <v>126</v>
      </c>
      <c r="BM97" s="16" t="s">
        <v>145</v>
      </c>
    </row>
    <row r="98" s="11" customFormat="1">
      <c r="B98" s="218"/>
      <c r="C98" s="219"/>
      <c r="D98" s="220" t="s">
        <v>134</v>
      </c>
      <c r="E98" s="221" t="s">
        <v>33</v>
      </c>
      <c r="F98" s="222" t="s">
        <v>135</v>
      </c>
      <c r="G98" s="219"/>
      <c r="H98" s="221" t="s">
        <v>33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134</v>
      </c>
      <c r="AU98" s="228" t="s">
        <v>89</v>
      </c>
      <c r="AV98" s="11" t="s">
        <v>86</v>
      </c>
      <c r="AW98" s="11" t="s">
        <v>39</v>
      </c>
      <c r="AX98" s="11" t="s">
        <v>78</v>
      </c>
      <c r="AY98" s="228" t="s">
        <v>125</v>
      </c>
    </row>
    <row r="99" s="12" customFormat="1">
      <c r="B99" s="229"/>
      <c r="C99" s="230"/>
      <c r="D99" s="220" t="s">
        <v>134</v>
      </c>
      <c r="E99" s="231" t="s">
        <v>33</v>
      </c>
      <c r="F99" s="232" t="s">
        <v>146</v>
      </c>
      <c r="G99" s="230"/>
      <c r="H99" s="233">
        <v>1.6000000000000001</v>
      </c>
      <c r="I99" s="234"/>
      <c r="J99" s="230"/>
      <c r="K99" s="230"/>
      <c r="L99" s="235"/>
      <c r="M99" s="236"/>
      <c r="N99" s="237"/>
      <c r="O99" s="237"/>
      <c r="P99" s="237"/>
      <c r="Q99" s="237"/>
      <c r="R99" s="237"/>
      <c r="S99" s="237"/>
      <c r="T99" s="238"/>
      <c r="AT99" s="239" t="s">
        <v>134</v>
      </c>
      <c r="AU99" s="239" t="s">
        <v>89</v>
      </c>
      <c r="AV99" s="12" t="s">
        <v>89</v>
      </c>
      <c r="AW99" s="12" t="s">
        <v>39</v>
      </c>
      <c r="AX99" s="12" t="s">
        <v>78</v>
      </c>
      <c r="AY99" s="239" t="s">
        <v>125</v>
      </c>
    </row>
    <row r="100" s="13" customFormat="1">
      <c r="B100" s="240"/>
      <c r="C100" s="241"/>
      <c r="D100" s="220" t="s">
        <v>134</v>
      </c>
      <c r="E100" s="242" t="s">
        <v>33</v>
      </c>
      <c r="F100" s="243" t="s">
        <v>137</v>
      </c>
      <c r="G100" s="241"/>
      <c r="H100" s="244">
        <v>1.6000000000000001</v>
      </c>
      <c r="I100" s="245"/>
      <c r="J100" s="241"/>
      <c r="K100" s="241"/>
      <c r="L100" s="246"/>
      <c r="M100" s="247"/>
      <c r="N100" s="248"/>
      <c r="O100" s="248"/>
      <c r="P100" s="248"/>
      <c r="Q100" s="248"/>
      <c r="R100" s="248"/>
      <c r="S100" s="248"/>
      <c r="T100" s="249"/>
      <c r="AT100" s="250" t="s">
        <v>134</v>
      </c>
      <c r="AU100" s="250" t="s">
        <v>89</v>
      </c>
      <c r="AV100" s="13" t="s">
        <v>126</v>
      </c>
      <c r="AW100" s="13" t="s">
        <v>39</v>
      </c>
      <c r="AX100" s="13" t="s">
        <v>86</v>
      </c>
      <c r="AY100" s="250" t="s">
        <v>125</v>
      </c>
    </row>
    <row r="101" s="10" customFormat="1" ht="22.8" customHeight="1">
      <c r="B101" s="190"/>
      <c r="C101" s="191"/>
      <c r="D101" s="192" t="s">
        <v>77</v>
      </c>
      <c r="E101" s="204" t="s">
        <v>147</v>
      </c>
      <c r="F101" s="204" t="s">
        <v>148</v>
      </c>
      <c r="G101" s="191"/>
      <c r="H101" s="191"/>
      <c r="I101" s="194"/>
      <c r="J101" s="205">
        <f>BK101</f>
        <v>0</v>
      </c>
      <c r="K101" s="191"/>
      <c r="L101" s="196"/>
      <c r="M101" s="197"/>
      <c r="N101" s="198"/>
      <c r="O101" s="198"/>
      <c r="P101" s="199">
        <f>SUM(P102:P119)</f>
        <v>0</v>
      </c>
      <c r="Q101" s="198"/>
      <c r="R101" s="199">
        <f>SUM(R102:R119)</f>
        <v>0.246</v>
      </c>
      <c r="S101" s="198"/>
      <c r="T101" s="200">
        <f>SUM(T102:T119)</f>
        <v>0</v>
      </c>
      <c r="AR101" s="201" t="s">
        <v>89</v>
      </c>
      <c r="AT101" s="202" t="s">
        <v>77</v>
      </c>
      <c r="AU101" s="202" t="s">
        <v>86</v>
      </c>
      <c r="AY101" s="201" t="s">
        <v>125</v>
      </c>
      <c r="BK101" s="203">
        <f>SUM(BK102:BK119)</f>
        <v>0</v>
      </c>
    </row>
    <row r="102" s="1" customFormat="1" ht="16.5" customHeight="1">
      <c r="B102" s="38"/>
      <c r="C102" s="206" t="s">
        <v>126</v>
      </c>
      <c r="D102" s="206" t="s">
        <v>128</v>
      </c>
      <c r="E102" s="207" t="s">
        <v>149</v>
      </c>
      <c r="F102" s="208" t="s">
        <v>150</v>
      </c>
      <c r="G102" s="209" t="s">
        <v>151</v>
      </c>
      <c r="H102" s="210">
        <v>4</v>
      </c>
      <c r="I102" s="211"/>
      <c r="J102" s="212">
        <f>ROUND(I102*H102,2)</f>
        <v>0</v>
      </c>
      <c r="K102" s="208" t="s">
        <v>33</v>
      </c>
      <c r="L102" s="43"/>
      <c r="M102" s="213" t="s">
        <v>33</v>
      </c>
      <c r="N102" s="214" t="s">
        <v>49</v>
      </c>
      <c r="O102" s="79"/>
      <c r="P102" s="215">
        <f>O102*H102</f>
        <v>0</v>
      </c>
      <c r="Q102" s="215">
        <v>0</v>
      </c>
      <c r="R102" s="215">
        <f>Q102*H102</f>
        <v>0</v>
      </c>
      <c r="S102" s="215">
        <v>0</v>
      </c>
      <c r="T102" s="216">
        <f>S102*H102</f>
        <v>0</v>
      </c>
      <c r="AR102" s="16" t="s">
        <v>152</v>
      </c>
      <c r="AT102" s="16" t="s">
        <v>128</v>
      </c>
      <c r="AU102" s="16" t="s">
        <v>89</v>
      </c>
      <c r="AY102" s="16" t="s">
        <v>125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6" t="s">
        <v>86</v>
      </c>
      <c r="BK102" s="217">
        <f>ROUND(I102*H102,2)</f>
        <v>0</v>
      </c>
      <c r="BL102" s="16" t="s">
        <v>152</v>
      </c>
      <c r="BM102" s="16" t="s">
        <v>153</v>
      </c>
    </row>
    <row r="103" s="11" customFormat="1">
      <c r="B103" s="218"/>
      <c r="C103" s="219"/>
      <c r="D103" s="220" t="s">
        <v>134</v>
      </c>
      <c r="E103" s="221" t="s">
        <v>33</v>
      </c>
      <c r="F103" s="222" t="s">
        <v>135</v>
      </c>
      <c r="G103" s="219"/>
      <c r="H103" s="221" t="s">
        <v>33</v>
      </c>
      <c r="I103" s="223"/>
      <c r="J103" s="219"/>
      <c r="K103" s="219"/>
      <c r="L103" s="224"/>
      <c r="M103" s="225"/>
      <c r="N103" s="226"/>
      <c r="O103" s="226"/>
      <c r="P103" s="226"/>
      <c r="Q103" s="226"/>
      <c r="R103" s="226"/>
      <c r="S103" s="226"/>
      <c r="T103" s="227"/>
      <c r="AT103" s="228" t="s">
        <v>134</v>
      </c>
      <c r="AU103" s="228" t="s">
        <v>89</v>
      </c>
      <c r="AV103" s="11" t="s">
        <v>86</v>
      </c>
      <c r="AW103" s="11" t="s">
        <v>39</v>
      </c>
      <c r="AX103" s="11" t="s">
        <v>78</v>
      </c>
      <c r="AY103" s="228" t="s">
        <v>125</v>
      </c>
    </row>
    <row r="104" s="12" customFormat="1">
      <c r="B104" s="229"/>
      <c r="C104" s="230"/>
      <c r="D104" s="220" t="s">
        <v>134</v>
      </c>
      <c r="E104" s="231" t="s">
        <v>33</v>
      </c>
      <c r="F104" s="232" t="s">
        <v>154</v>
      </c>
      <c r="G104" s="230"/>
      <c r="H104" s="233">
        <v>2</v>
      </c>
      <c r="I104" s="234"/>
      <c r="J104" s="230"/>
      <c r="K104" s="230"/>
      <c r="L104" s="235"/>
      <c r="M104" s="236"/>
      <c r="N104" s="237"/>
      <c r="O104" s="237"/>
      <c r="P104" s="237"/>
      <c r="Q104" s="237"/>
      <c r="R104" s="237"/>
      <c r="S104" s="237"/>
      <c r="T104" s="238"/>
      <c r="AT104" s="239" t="s">
        <v>134</v>
      </c>
      <c r="AU104" s="239" t="s">
        <v>89</v>
      </c>
      <c r="AV104" s="12" t="s">
        <v>89</v>
      </c>
      <c r="AW104" s="12" t="s">
        <v>39</v>
      </c>
      <c r="AX104" s="12" t="s">
        <v>78</v>
      </c>
      <c r="AY104" s="239" t="s">
        <v>125</v>
      </c>
    </row>
    <row r="105" s="12" customFormat="1">
      <c r="B105" s="229"/>
      <c r="C105" s="230"/>
      <c r="D105" s="220" t="s">
        <v>134</v>
      </c>
      <c r="E105" s="231" t="s">
        <v>33</v>
      </c>
      <c r="F105" s="232" t="s">
        <v>155</v>
      </c>
      <c r="G105" s="230"/>
      <c r="H105" s="233">
        <v>2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134</v>
      </c>
      <c r="AU105" s="239" t="s">
        <v>89</v>
      </c>
      <c r="AV105" s="12" t="s">
        <v>89</v>
      </c>
      <c r="AW105" s="12" t="s">
        <v>39</v>
      </c>
      <c r="AX105" s="12" t="s">
        <v>78</v>
      </c>
      <c r="AY105" s="239" t="s">
        <v>125</v>
      </c>
    </row>
    <row r="106" s="13" customFormat="1">
      <c r="B106" s="240"/>
      <c r="C106" s="241"/>
      <c r="D106" s="220" t="s">
        <v>134</v>
      </c>
      <c r="E106" s="242" t="s">
        <v>33</v>
      </c>
      <c r="F106" s="243" t="s">
        <v>137</v>
      </c>
      <c r="G106" s="241"/>
      <c r="H106" s="244">
        <v>4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134</v>
      </c>
      <c r="AU106" s="250" t="s">
        <v>89</v>
      </c>
      <c r="AV106" s="13" t="s">
        <v>126</v>
      </c>
      <c r="AW106" s="13" t="s">
        <v>39</v>
      </c>
      <c r="AX106" s="13" t="s">
        <v>86</v>
      </c>
      <c r="AY106" s="250" t="s">
        <v>125</v>
      </c>
    </row>
    <row r="107" s="1" customFormat="1" ht="16.5" customHeight="1">
      <c r="B107" s="38"/>
      <c r="C107" s="251" t="s">
        <v>156</v>
      </c>
      <c r="D107" s="251" t="s">
        <v>157</v>
      </c>
      <c r="E107" s="252" t="s">
        <v>158</v>
      </c>
      <c r="F107" s="253" t="s">
        <v>159</v>
      </c>
      <c r="G107" s="254" t="s">
        <v>151</v>
      </c>
      <c r="H107" s="255">
        <v>2</v>
      </c>
      <c r="I107" s="256"/>
      <c r="J107" s="257">
        <f>ROUND(I107*H107,2)</f>
        <v>0</v>
      </c>
      <c r="K107" s="253" t="s">
        <v>33</v>
      </c>
      <c r="L107" s="258"/>
      <c r="M107" s="259" t="s">
        <v>33</v>
      </c>
      <c r="N107" s="260" t="s">
        <v>49</v>
      </c>
      <c r="O107" s="79"/>
      <c r="P107" s="215">
        <f>O107*H107</f>
        <v>0</v>
      </c>
      <c r="Q107" s="215">
        <v>0.058000000000000003</v>
      </c>
      <c r="R107" s="215">
        <f>Q107*H107</f>
        <v>0.11600000000000001</v>
      </c>
      <c r="S107" s="215">
        <v>0</v>
      </c>
      <c r="T107" s="216">
        <f>S107*H107</f>
        <v>0</v>
      </c>
      <c r="AR107" s="16" t="s">
        <v>160</v>
      </c>
      <c r="AT107" s="16" t="s">
        <v>157</v>
      </c>
      <c r="AU107" s="16" t="s">
        <v>89</v>
      </c>
      <c r="AY107" s="16" t="s">
        <v>125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86</v>
      </c>
      <c r="BK107" s="217">
        <f>ROUND(I107*H107,2)</f>
        <v>0</v>
      </c>
      <c r="BL107" s="16" t="s">
        <v>126</v>
      </c>
      <c r="BM107" s="16" t="s">
        <v>161</v>
      </c>
    </row>
    <row r="108" s="11" customFormat="1">
      <c r="B108" s="218"/>
      <c r="C108" s="219"/>
      <c r="D108" s="220" t="s">
        <v>134</v>
      </c>
      <c r="E108" s="221" t="s">
        <v>33</v>
      </c>
      <c r="F108" s="222" t="s">
        <v>135</v>
      </c>
      <c r="G108" s="219"/>
      <c r="H108" s="221" t="s">
        <v>33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134</v>
      </c>
      <c r="AU108" s="228" t="s">
        <v>89</v>
      </c>
      <c r="AV108" s="11" t="s">
        <v>86</v>
      </c>
      <c r="AW108" s="11" t="s">
        <v>39</v>
      </c>
      <c r="AX108" s="11" t="s">
        <v>78</v>
      </c>
      <c r="AY108" s="228" t="s">
        <v>125</v>
      </c>
    </row>
    <row r="109" s="12" customFormat="1">
      <c r="B109" s="229"/>
      <c r="C109" s="230"/>
      <c r="D109" s="220" t="s">
        <v>134</v>
      </c>
      <c r="E109" s="231" t="s">
        <v>33</v>
      </c>
      <c r="F109" s="232" t="s">
        <v>162</v>
      </c>
      <c r="G109" s="230"/>
      <c r="H109" s="233">
        <v>2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134</v>
      </c>
      <c r="AU109" s="239" t="s">
        <v>89</v>
      </c>
      <c r="AV109" s="12" t="s">
        <v>89</v>
      </c>
      <c r="AW109" s="12" t="s">
        <v>39</v>
      </c>
      <c r="AX109" s="12" t="s">
        <v>78</v>
      </c>
      <c r="AY109" s="239" t="s">
        <v>125</v>
      </c>
    </row>
    <row r="110" s="13" customFormat="1">
      <c r="B110" s="240"/>
      <c r="C110" s="241"/>
      <c r="D110" s="220" t="s">
        <v>134</v>
      </c>
      <c r="E110" s="242" t="s">
        <v>33</v>
      </c>
      <c r="F110" s="243" t="s">
        <v>137</v>
      </c>
      <c r="G110" s="241"/>
      <c r="H110" s="244">
        <v>2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134</v>
      </c>
      <c r="AU110" s="250" t="s">
        <v>89</v>
      </c>
      <c r="AV110" s="13" t="s">
        <v>126</v>
      </c>
      <c r="AW110" s="13" t="s">
        <v>39</v>
      </c>
      <c r="AX110" s="13" t="s">
        <v>86</v>
      </c>
      <c r="AY110" s="250" t="s">
        <v>125</v>
      </c>
    </row>
    <row r="111" s="1" customFormat="1" ht="16.5" customHeight="1">
      <c r="B111" s="38"/>
      <c r="C111" s="251" t="s">
        <v>163</v>
      </c>
      <c r="D111" s="251" t="s">
        <v>157</v>
      </c>
      <c r="E111" s="252" t="s">
        <v>164</v>
      </c>
      <c r="F111" s="253" t="s">
        <v>165</v>
      </c>
      <c r="G111" s="254" t="s">
        <v>151</v>
      </c>
      <c r="H111" s="255">
        <v>2</v>
      </c>
      <c r="I111" s="256"/>
      <c r="J111" s="257">
        <f>ROUND(I111*H111,2)</f>
        <v>0</v>
      </c>
      <c r="K111" s="253" t="s">
        <v>33</v>
      </c>
      <c r="L111" s="258"/>
      <c r="M111" s="259" t="s">
        <v>33</v>
      </c>
      <c r="N111" s="260" t="s">
        <v>49</v>
      </c>
      <c r="O111" s="79"/>
      <c r="P111" s="215">
        <f>O111*H111</f>
        <v>0</v>
      </c>
      <c r="Q111" s="215">
        <v>0.065000000000000002</v>
      </c>
      <c r="R111" s="215">
        <f>Q111*H111</f>
        <v>0.13</v>
      </c>
      <c r="S111" s="215">
        <v>0</v>
      </c>
      <c r="T111" s="216">
        <f>S111*H111</f>
        <v>0</v>
      </c>
      <c r="AR111" s="16" t="s">
        <v>160</v>
      </c>
      <c r="AT111" s="16" t="s">
        <v>157</v>
      </c>
      <c r="AU111" s="16" t="s">
        <v>89</v>
      </c>
      <c r="AY111" s="16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86</v>
      </c>
      <c r="BK111" s="217">
        <f>ROUND(I111*H111,2)</f>
        <v>0</v>
      </c>
      <c r="BL111" s="16" t="s">
        <v>126</v>
      </c>
      <c r="BM111" s="16" t="s">
        <v>166</v>
      </c>
    </row>
    <row r="112" s="11" customFormat="1">
      <c r="B112" s="218"/>
      <c r="C112" s="219"/>
      <c r="D112" s="220" t="s">
        <v>134</v>
      </c>
      <c r="E112" s="221" t="s">
        <v>33</v>
      </c>
      <c r="F112" s="222" t="s">
        <v>135</v>
      </c>
      <c r="G112" s="219"/>
      <c r="H112" s="221" t="s">
        <v>33</v>
      </c>
      <c r="I112" s="223"/>
      <c r="J112" s="219"/>
      <c r="K112" s="219"/>
      <c r="L112" s="224"/>
      <c r="M112" s="225"/>
      <c r="N112" s="226"/>
      <c r="O112" s="226"/>
      <c r="P112" s="226"/>
      <c r="Q112" s="226"/>
      <c r="R112" s="226"/>
      <c r="S112" s="226"/>
      <c r="T112" s="227"/>
      <c r="AT112" s="228" t="s">
        <v>134</v>
      </c>
      <c r="AU112" s="228" t="s">
        <v>89</v>
      </c>
      <c r="AV112" s="11" t="s">
        <v>86</v>
      </c>
      <c r="AW112" s="11" t="s">
        <v>39</v>
      </c>
      <c r="AX112" s="11" t="s">
        <v>78</v>
      </c>
      <c r="AY112" s="228" t="s">
        <v>125</v>
      </c>
    </row>
    <row r="113" s="11" customFormat="1">
      <c r="B113" s="218"/>
      <c r="C113" s="219"/>
      <c r="D113" s="220" t="s">
        <v>134</v>
      </c>
      <c r="E113" s="221" t="s">
        <v>33</v>
      </c>
      <c r="F113" s="222" t="s">
        <v>167</v>
      </c>
      <c r="G113" s="219"/>
      <c r="H113" s="221" t="s">
        <v>33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134</v>
      </c>
      <c r="AU113" s="228" t="s">
        <v>89</v>
      </c>
      <c r="AV113" s="11" t="s">
        <v>86</v>
      </c>
      <c r="AW113" s="11" t="s">
        <v>39</v>
      </c>
      <c r="AX113" s="11" t="s">
        <v>78</v>
      </c>
      <c r="AY113" s="228" t="s">
        <v>125</v>
      </c>
    </row>
    <row r="114" s="12" customFormat="1">
      <c r="B114" s="229"/>
      <c r="C114" s="230"/>
      <c r="D114" s="220" t="s">
        <v>134</v>
      </c>
      <c r="E114" s="231" t="s">
        <v>33</v>
      </c>
      <c r="F114" s="232" t="s">
        <v>168</v>
      </c>
      <c r="G114" s="230"/>
      <c r="H114" s="233">
        <v>2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134</v>
      </c>
      <c r="AU114" s="239" t="s">
        <v>89</v>
      </c>
      <c r="AV114" s="12" t="s">
        <v>89</v>
      </c>
      <c r="AW114" s="12" t="s">
        <v>39</v>
      </c>
      <c r="AX114" s="12" t="s">
        <v>78</v>
      </c>
      <c r="AY114" s="239" t="s">
        <v>125</v>
      </c>
    </row>
    <row r="115" s="13" customFormat="1">
      <c r="B115" s="240"/>
      <c r="C115" s="241"/>
      <c r="D115" s="220" t="s">
        <v>134</v>
      </c>
      <c r="E115" s="242" t="s">
        <v>33</v>
      </c>
      <c r="F115" s="243" t="s">
        <v>137</v>
      </c>
      <c r="G115" s="241"/>
      <c r="H115" s="244">
        <v>2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134</v>
      </c>
      <c r="AU115" s="250" t="s">
        <v>89</v>
      </c>
      <c r="AV115" s="13" t="s">
        <v>126</v>
      </c>
      <c r="AW115" s="13" t="s">
        <v>39</v>
      </c>
      <c r="AX115" s="13" t="s">
        <v>86</v>
      </c>
      <c r="AY115" s="250" t="s">
        <v>125</v>
      </c>
    </row>
    <row r="116" s="1" customFormat="1" ht="16.5" customHeight="1">
      <c r="B116" s="38"/>
      <c r="C116" s="206" t="s">
        <v>169</v>
      </c>
      <c r="D116" s="206" t="s">
        <v>128</v>
      </c>
      <c r="E116" s="207" t="s">
        <v>170</v>
      </c>
      <c r="F116" s="208" t="s">
        <v>171</v>
      </c>
      <c r="G116" s="209" t="s">
        <v>151</v>
      </c>
      <c r="H116" s="210">
        <v>4</v>
      </c>
      <c r="I116" s="211"/>
      <c r="J116" s="212">
        <f>ROUND(I116*H116,2)</f>
        <v>0</v>
      </c>
      <c r="K116" s="208" t="s">
        <v>33</v>
      </c>
      <c r="L116" s="43"/>
      <c r="M116" s="213" t="s">
        <v>33</v>
      </c>
      <c r="N116" s="214" t="s">
        <v>49</v>
      </c>
      <c r="O116" s="79"/>
      <c r="P116" s="215">
        <f>O116*H116</f>
        <v>0</v>
      </c>
      <c r="Q116" s="215">
        <v>0</v>
      </c>
      <c r="R116" s="215">
        <f>Q116*H116</f>
        <v>0</v>
      </c>
      <c r="S116" s="215">
        <v>0</v>
      </c>
      <c r="T116" s="216">
        <f>S116*H116</f>
        <v>0</v>
      </c>
      <c r="AR116" s="16" t="s">
        <v>152</v>
      </c>
      <c r="AT116" s="16" t="s">
        <v>128</v>
      </c>
      <c r="AU116" s="16" t="s">
        <v>89</v>
      </c>
      <c r="AY116" s="16" t="s">
        <v>125</v>
      </c>
      <c r="BE116" s="217">
        <f>IF(N116="základní",J116,0)</f>
        <v>0</v>
      </c>
      <c r="BF116" s="217">
        <f>IF(N116="snížená",J116,0)</f>
        <v>0</v>
      </c>
      <c r="BG116" s="217">
        <f>IF(N116="zákl. přenesená",J116,0)</f>
        <v>0</v>
      </c>
      <c r="BH116" s="217">
        <f>IF(N116="sníž. přenesená",J116,0)</f>
        <v>0</v>
      </c>
      <c r="BI116" s="217">
        <f>IF(N116="nulová",J116,0)</f>
        <v>0</v>
      </c>
      <c r="BJ116" s="16" t="s">
        <v>86</v>
      </c>
      <c r="BK116" s="217">
        <f>ROUND(I116*H116,2)</f>
        <v>0</v>
      </c>
      <c r="BL116" s="16" t="s">
        <v>152</v>
      </c>
      <c r="BM116" s="16" t="s">
        <v>172</v>
      </c>
    </row>
    <row r="117" s="11" customFormat="1">
      <c r="B117" s="218"/>
      <c r="C117" s="219"/>
      <c r="D117" s="220" t="s">
        <v>134</v>
      </c>
      <c r="E117" s="221" t="s">
        <v>33</v>
      </c>
      <c r="F117" s="222" t="s">
        <v>135</v>
      </c>
      <c r="G117" s="219"/>
      <c r="H117" s="221" t="s">
        <v>33</v>
      </c>
      <c r="I117" s="223"/>
      <c r="J117" s="219"/>
      <c r="K117" s="219"/>
      <c r="L117" s="224"/>
      <c r="M117" s="225"/>
      <c r="N117" s="226"/>
      <c r="O117" s="226"/>
      <c r="P117" s="226"/>
      <c r="Q117" s="226"/>
      <c r="R117" s="226"/>
      <c r="S117" s="226"/>
      <c r="T117" s="227"/>
      <c r="AT117" s="228" t="s">
        <v>134</v>
      </c>
      <c r="AU117" s="228" t="s">
        <v>89</v>
      </c>
      <c r="AV117" s="11" t="s">
        <v>86</v>
      </c>
      <c r="AW117" s="11" t="s">
        <v>39</v>
      </c>
      <c r="AX117" s="11" t="s">
        <v>78</v>
      </c>
      <c r="AY117" s="228" t="s">
        <v>125</v>
      </c>
    </row>
    <row r="118" s="12" customFormat="1">
      <c r="B118" s="229"/>
      <c r="C118" s="230"/>
      <c r="D118" s="220" t="s">
        <v>134</v>
      </c>
      <c r="E118" s="231" t="s">
        <v>33</v>
      </c>
      <c r="F118" s="232" t="s">
        <v>173</v>
      </c>
      <c r="G118" s="230"/>
      <c r="H118" s="233">
        <v>4</v>
      </c>
      <c r="I118" s="234"/>
      <c r="J118" s="230"/>
      <c r="K118" s="230"/>
      <c r="L118" s="235"/>
      <c r="M118" s="236"/>
      <c r="N118" s="237"/>
      <c r="O118" s="237"/>
      <c r="P118" s="237"/>
      <c r="Q118" s="237"/>
      <c r="R118" s="237"/>
      <c r="S118" s="237"/>
      <c r="T118" s="238"/>
      <c r="AT118" s="239" t="s">
        <v>134</v>
      </c>
      <c r="AU118" s="239" t="s">
        <v>89</v>
      </c>
      <c r="AV118" s="12" t="s">
        <v>89</v>
      </c>
      <c r="AW118" s="12" t="s">
        <v>39</v>
      </c>
      <c r="AX118" s="12" t="s">
        <v>78</v>
      </c>
      <c r="AY118" s="239" t="s">
        <v>125</v>
      </c>
    </row>
    <row r="119" s="13" customFormat="1">
      <c r="B119" s="240"/>
      <c r="C119" s="241"/>
      <c r="D119" s="220" t="s">
        <v>134</v>
      </c>
      <c r="E119" s="242" t="s">
        <v>33</v>
      </c>
      <c r="F119" s="243" t="s">
        <v>137</v>
      </c>
      <c r="G119" s="241"/>
      <c r="H119" s="244">
        <v>4</v>
      </c>
      <c r="I119" s="245"/>
      <c r="J119" s="241"/>
      <c r="K119" s="241"/>
      <c r="L119" s="246"/>
      <c r="M119" s="247"/>
      <c r="N119" s="248"/>
      <c r="O119" s="248"/>
      <c r="P119" s="248"/>
      <c r="Q119" s="248"/>
      <c r="R119" s="248"/>
      <c r="S119" s="248"/>
      <c r="T119" s="249"/>
      <c r="AT119" s="250" t="s">
        <v>134</v>
      </c>
      <c r="AU119" s="250" t="s">
        <v>89</v>
      </c>
      <c r="AV119" s="13" t="s">
        <v>126</v>
      </c>
      <c r="AW119" s="13" t="s">
        <v>39</v>
      </c>
      <c r="AX119" s="13" t="s">
        <v>86</v>
      </c>
      <c r="AY119" s="250" t="s">
        <v>125</v>
      </c>
    </row>
    <row r="120" s="10" customFormat="1" ht="22.8" customHeight="1">
      <c r="B120" s="190"/>
      <c r="C120" s="191"/>
      <c r="D120" s="192" t="s">
        <v>77</v>
      </c>
      <c r="E120" s="204" t="s">
        <v>160</v>
      </c>
      <c r="F120" s="204" t="s">
        <v>174</v>
      </c>
      <c r="G120" s="191"/>
      <c r="H120" s="191"/>
      <c r="I120" s="194"/>
      <c r="J120" s="205">
        <f>BK120</f>
        <v>0</v>
      </c>
      <c r="K120" s="191"/>
      <c r="L120" s="196"/>
      <c r="M120" s="197"/>
      <c r="N120" s="198"/>
      <c r="O120" s="198"/>
      <c r="P120" s="199">
        <f>SUM(P121:P175)</f>
        <v>0</v>
      </c>
      <c r="Q120" s="198"/>
      <c r="R120" s="199">
        <f>SUM(R121:R175)</f>
        <v>1.8869</v>
      </c>
      <c r="S120" s="198"/>
      <c r="T120" s="200">
        <f>SUM(T121:T175)</f>
        <v>0</v>
      </c>
      <c r="AR120" s="201" t="s">
        <v>86</v>
      </c>
      <c r="AT120" s="202" t="s">
        <v>77</v>
      </c>
      <c r="AU120" s="202" t="s">
        <v>86</v>
      </c>
      <c r="AY120" s="201" t="s">
        <v>125</v>
      </c>
      <c r="BK120" s="203">
        <f>SUM(BK121:BK175)</f>
        <v>0</v>
      </c>
    </row>
    <row r="121" s="1" customFormat="1" ht="16.5" customHeight="1">
      <c r="B121" s="38"/>
      <c r="C121" s="206" t="s">
        <v>160</v>
      </c>
      <c r="D121" s="206" t="s">
        <v>128</v>
      </c>
      <c r="E121" s="207" t="s">
        <v>175</v>
      </c>
      <c r="F121" s="208" t="s">
        <v>176</v>
      </c>
      <c r="G121" s="209" t="s">
        <v>151</v>
      </c>
      <c r="H121" s="210">
        <v>2</v>
      </c>
      <c r="I121" s="211"/>
      <c r="J121" s="212">
        <f>ROUND(I121*H121,2)</f>
        <v>0</v>
      </c>
      <c r="K121" s="208" t="s">
        <v>132</v>
      </c>
      <c r="L121" s="43"/>
      <c r="M121" s="213" t="s">
        <v>33</v>
      </c>
      <c r="N121" s="214" t="s">
        <v>49</v>
      </c>
      <c r="O121" s="79"/>
      <c r="P121" s="215">
        <f>O121*H121</f>
        <v>0</v>
      </c>
      <c r="Q121" s="215">
        <v>0</v>
      </c>
      <c r="R121" s="215">
        <f>Q121*H121</f>
        <v>0</v>
      </c>
      <c r="S121" s="215">
        <v>0</v>
      </c>
      <c r="T121" s="216">
        <f>S121*H121</f>
        <v>0</v>
      </c>
      <c r="AR121" s="16" t="s">
        <v>126</v>
      </c>
      <c r="AT121" s="16" t="s">
        <v>128</v>
      </c>
      <c r="AU121" s="16" t="s">
        <v>89</v>
      </c>
      <c r="AY121" s="16" t="s">
        <v>125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6" t="s">
        <v>86</v>
      </c>
      <c r="BK121" s="217">
        <f>ROUND(I121*H121,2)</f>
        <v>0</v>
      </c>
      <c r="BL121" s="16" t="s">
        <v>126</v>
      </c>
      <c r="BM121" s="16" t="s">
        <v>177</v>
      </c>
    </row>
    <row r="122" s="11" customFormat="1">
      <c r="B122" s="218"/>
      <c r="C122" s="219"/>
      <c r="D122" s="220" t="s">
        <v>134</v>
      </c>
      <c r="E122" s="221" t="s">
        <v>33</v>
      </c>
      <c r="F122" s="222" t="s">
        <v>135</v>
      </c>
      <c r="G122" s="219"/>
      <c r="H122" s="221" t="s">
        <v>33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134</v>
      </c>
      <c r="AU122" s="228" t="s">
        <v>89</v>
      </c>
      <c r="AV122" s="11" t="s">
        <v>86</v>
      </c>
      <c r="AW122" s="11" t="s">
        <v>39</v>
      </c>
      <c r="AX122" s="11" t="s">
        <v>78</v>
      </c>
      <c r="AY122" s="228" t="s">
        <v>125</v>
      </c>
    </row>
    <row r="123" s="12" customFormat="1">
      <c r="B123" s="229"/>
      <c r="C123" s="230"/>
      <c r="D123" s="220" t="s">
        <v>134</v>
      </c>
      <c r="E123" s="231" t="s">
        <v>33</v>
      </c>
      <c r="F123" s="232" t="s">
        <v>178</v>
      </c>
      <c r="G123" s="230"/>
      <c r="H123" s="233">
        <v>2</v>
      </c>
      <c r="I123" s="234"/>
      <c r="J123" s="230"/>
      <c r="K123" s="230"/>
      <c r="L123" s="235"/>
      <c r="M123" s="236"/>
      <c r="N123" s="237"/>
      <c r="O123" s="237"/>
      <c r="P123" s="237"/>
      <c r="Q123" s="237"/>
      <c r="R123" s="237"/>
      <c r="S123" s="237"/>
      <c r="T123" s="238"/>
      <c r="AT123" s="239" t="s">
        <v>134</v>
      </c>
      <c r="AU123" s="239" t="s">
        <v>89</v>
      </c>
      <c r="AV123" s="12" t="s">
        <v>89</v>
      </c>
      <c r="AW123" s="12" t="s">
        <v>39</v>
      </c>
      <c r="AX123" s="12" t="s">
        <v>78</v>
      </c>
      <c r="AY123" s="239" t="s">
        <v>125</v>
      </c>
    </row>
    <row r="124" s="13" customFormat="1">
      <c r="B124" s="240"/>
      <c r="C124" s="241"/>
      <c r="D124" s="220" t="s">
        <v>134</v>
      </c>
      <c r="E124" s="242" t="s">
        <v>33</v>
      </c>
      <c r="F124" s="243" t="s">
        <v>137</v>
      </c>
      <c r="G124" s="241"/>
      <c r="H124" s="244">
        <v>2</v>
      </c>
      <c r="I124" s="245"/>
      <c r="J124" s="241"/>
      <c r="K124" s="241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134</v>
      </c>
      <c r="AU124" s="250" t="s">
        <v>89</v>
      </c>
      <c r="AV124" s="13" t="s">
        <v>126</v>
      </c>
      <c r="AW124" s="13" t="s">
        <v>39</v>
      </c>
      <c r="AX124" s="13" t="s">
        <v>86</v>
      </c>
      <c r="AY124" s="250" t="s">
        <v>125</v>
      </c>
    </row>
    <row r="125" s="1" customFormat="1" ht="22.5" customHeight="1">
      <c r="B125" s="38"/>
      <c r="C125" s="206" t="s">
        <v>179</v>
      </c>
      <c r="D125" s="206" t="s">
        <v>128</v>
      </c>
      <c r="E125" s="207" t="s">
        <v>180</v>
      </c>
      <c r="F125" s="208" t="s">
        <v>181</v>
      </c>
      <c r="G125" s="209" t="s">
        <v>151</v>
      </c>
      <c r="H125" s="210">
        <v>2</v>
      </c>
      <c r="I125" s="211"/>
      <c r="J125" s="212">
        <f>ROUND(I125*H125,2)</f>
        <v>0</v>
      </c>
      <c r="K125" s="208" t="s">
        <v>132</v>
      </c>
      <c r="L125" s="43"/>
      <c r="M125" s="213" t="s">
        <v>33</v>
      </c>
      <c r="N125" s="214" t="s">
        <v>49</v>
      </c>
      <c r="O125" s="79"/>
      <c r="P125" s="215">
        <f>O125*H125</f>
        <v>0</v>
      </c>
      <c r="Q125" s="215">
        <v>0</v>
      </c>
      <c r="R125" s="215">
        <f>Q125*H125</f>
        <v>0</v>
      </c>
      <c r="S125" s="215">
        <v>0</v>
      </c>
      <c r="T125" s="216">
        <f>S125*H125</f>
        <v>0</v>
      </c>
      <c r="AR125" s="16" t="s">
        <v>126</v>
      </c>
      <c r="AT125" s="16" t="s">
        <v>128</v>
      </c>
      <c r="AU125" s="16" t="s">
        <v>89</v>
      </c>
      <c r="AY125" s="16" t="s">
        <v>125</v>
      </c>
      <c r="BE125" s="217">
        <f>IF(N125="základní",J125,0)</f>
        <v>0</v>
      </c>
      <c r="BF125" s="217">
        <f>IF(N125="snížená",J125,0)</f>
        <v>0</v>
      </c>
      <c r="BG125" s="217">
        <f>IF(N125="zákl. přenesená",J125,0)</f>
        <v>0</v>
      </c>
      <c r="BH125" s="217">
        <f>IF(N125="sníž. přenesená",J125,0)</f>
        <v>0</v>
      </c>
      <c r="BI125" s="217">
        <f>IF(N125="nulová",J125,0)</f>
        <v>0</v>
      </c>
      <c r="BJ125" s="16" t="s">
        <v>86</v>
      </c>
      <c r="BK125" s="217">
        <f>ROUND(I125*H125,2)</f>
        <v>0</v>
      </c>
      <c r="BL125" s="16" t="s">
        <v>126</v>
      </c>
      <c r="BM125" s="16" t="s">
        <v>182</v>
      </c>
    </row>
    <row r="126" s="11" customFormat="1">
      <c r="B126" s="218"/>
      <c r="C126" s="219"/>
      <c r="D126" s="220" t="s">
        <v>134</v>
      </c>
      <c r="E126" s="221" t="s">
        <v>33</v>
      </c>
      <c r="F126" s="222" t="s">
        <v>135</v>
      </c>
      <c r="G126" s="219"/>
      <c r="H126" s="221" t="s">
        <v>33</v>
      </c>
      <c r="I126" s="223"/>
      <c r="J126" s="219"/>
      <c r="K126" s="219"/>
      <c r="L126" s="224"/>
      <c r="M126" s="225"/>
      <c r="N126" s="226"/>
      <c r="O126" s="226"/>
      <c r="P126" s="226"/>
      <c r="Q126" s="226"/>
      <c r="R126" s="226"/>
      <c r="S126" s="226"/>
      <c r="T126" s="227"/>
      <c r="AT126" s="228" t="s">
        <v>134</v>
      </c>
      <c r="AU126" s="228" t="s">
        <v>89</v>
      </c>
      <c r="AV126" s="11" t="s">
        <v>86</v>
      </c>
      <c r="AW126" s="11" t="s">
        <v>39</v>
      </c>
      <c r="AX126" s="11" t="s">
        <v>78</v>
      </c>
      <c r="AY126" s="228" t="s">
        <v>125</v>
      </c>
    </row>
    <row r="127" s="12" customFormat="1">
      <c r="B127" s="229"/>
      <c r="C127" s="230"/>
      <c r="D127" s="220" t="s">
        <v>134</v>
      </c>
      <c r="E127" s="231" t="s">
        <v>33</v>
      </c>
      <c r="F127" s="232" t="s">
        <v>183</v>
      </c>
      <c r="G127" s="230"/>
      <c r="H127" s="233">
        <v>2</v>
      </c>
      <c r="I127" s="234"/>
      <c r="J127" s="230"/>
      <c r="K127" s="230"/>
      <c r="L127" s="235"/>
      <c r="M127" s="236"/>
      <c r="N127" s="237"/>
      <c r="O127" s="237"/>
      <c r="P127" s="237"/>
      <c r="Q127" s="237"/>
      <c r="R127" s="237"/>
      <c r="S127" s="237"/>
      <c r="T127" s="238"/>
      <c r="AT127" s="239" t="s">
        <v>134</v>
      </c>
      <c r="AU127" s="239" t="s">
        <v>89</v>
      </c>
      <c r="AV127" s="12" t="s">
        <v>89</v>
      </c>
      <c r="AW127" s="12" t="s">
        <v>39</v>
      </c>
      <c r="AX127" s="12" t="s">
        <v>78</v>
      </c>
      <c r="AY127" s="239" t="s">
        <v>125</v>
      </c>
    </row>
    <row r="128" s="13" customFormat="1">
      <c r="B128" s="240"/>
      <c r="C128" s="241"/>
      <c r="D128" s="220" t="s">
        <v>134</v>
      </c>
      <c r="E128" s="242" t="s">
        <v>33</v>
      </c>
      <c r="F128" s="243" t="s">
        <v>137</v>
      </c>
      <c r="G128" s="241"/>
      <c r="H128" s="244">
        <v>2</v>
      </c>
      <c r="I128" s="245"/>
      <c r="J128" s="241"/>
      <c r="K128" s="241"/>
      <c r="L128" s="246"/>
      <c r="M128" s="247"/>
      <c r="N128" s="248"/>
      <c r="O128" s="248"/>
      <c r="P128" s="248"/>
      <c r="Q128" s="248"/>
      <c r="R128" s="248"/>
      <c r="S128" s="248"/>
      <c r="T128" s="249"/>
      <c r="AT128" s="250" t="s">
        <v>134</v>
      </c>
      <c r="AU128" s="250" t="s">
        <v>89</v>
      </c>
      <c r="AV128" s="13" t="s">
        <v>126</v>
      </c>
      <c r="AW128" s="13" t="s">
        <v>39</v>
      </c>
      <c r="AX128" s="13" t="s">
        <v>86</v>
      </c>
      <c r="AY128" s="250" t="s">
        <v>125</v>
      </c>
    </row>
    <row r="129" s="1" customFormat="1" ht="16.5" customHeight="1">
      <c r="B129" s="38"/>
      <c r="C129" s="206" t="s">
        <v>184</v>
      </c>
      <c r="D129" s="206" t="s">
        <v>128</v>
      </c>
      <c r="E129" s="207" t="s">
        <v>185</v>
      </c>
      <c r="F129" s="208" t="s">
        <v>186</v>
      </c>
      <c r="G129" s="209" t="s">
        <v>151</v>
      </c>
      <c r="H129" s="210">
        <v>4</v>
      </c>
      <c r="I129" s="211"/>
      <c r="J129" s="212">
        <f>ROUND(I129*H129,2)</f>
        <v>0</v>
      </c>
      <c r="K129" s="208" t="s">
        <v>132</v>
      </c>
      <c r="L129" s="43"/>
      <c r="M129" s="213" t="s">
        <v>33</v>
      </c>
      <c r="N129" s="214" t="s">
        <v>49</v>
      </c>
      <c r="O129" s="79"/>
      <c r="P129" s="215">
        <f>O129*H129</f>
        <v>0</v>
      </c>
      <c r="Q129" s="215">
        <v>0.01299</v>
      </c>
      <c r="R129" s="215">
        <f>Q129*H129</f>
        <v>0.051959999999999999</v>
      </c>
      <c r="S129" s="215">
        <v>0</v>
      </c>
      <c r="T129" s="216">
        <f>S129*H129</f>
        <v>0</v>
      </c>
      <c r="AR129" s="16" t="s">
        <v>126</v>
      </c>
      <c r="AT129" s="16" t="s">
        <v>128</v>
      </c>
      <c r="AU129" s="16" t="s">
        <v>89</v>
      </c>
      <c r="AY129" s="16" t="s">
        <v>125</v>
      </c>
      <c r="BE129" s="217">
        <f>IF(N129="základní",J129,0)</f>
        <v>0</v>
      </c>
      <c r="BF129" s="217">
        <f>IF(N129="snížená",J129,0)</f>
        <v>0</v>
      </c>
      <c r="BG129" s="217">
        <f>IF(N129="zákl. přenesená",J129,0)</f>
        <v>0</v>
      </c>
      <c r="BH129" s="217">
        <f>IF(N129="sníž. přenesená",J129,0)</f>
        <v>0</v>
      </c>
      <c r="BI129" s="217">
        <f>IF(N129="nulová",J129,0)</f>
        <v>0</v>
      </c>
      <c r="BJ129" s="16" t="s">
        <v>86</v>
      </c>
      <c r="BK129" s="217">
        <f>ROUND(I129*H129,2)</f>
        <v>0</v>
      </c>
      <c r="BL129" s="16" t="s">
        <v>126</v>
      </c>
      <c r="BM129" s="16" t="s">
        <v>187</v>
      </c>
    </row>
    <row r="130" s="11" customFormat="1">
      <c r="B130" s="218"/>
      <c r="C130" s="219"/>
      <c r="D130" s="220" t="s">
        <v>134</v>
      </c>
      <c r="E130" s="221" t="s">
        <v>33</v>
      </c>
      <c r="F130" s="222" t="s">
        <v>135</v>
      </c>
      <c r="G130" s="219"/>
      <c r="H130" s="221" t="s">
        <v>33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134</v>
      </c>
      <c r="AU130" s="228" t="s">
        <v>89</v>
      </c>
      <c r="AV130" s="11" t="s">
        <v>86</v>
      </c>
      <c r="AW130" s="11" t="s">
        <v>39</v>
      </c>
      <c r="AX130" s="11" t="s">
        <v>78</v>
      </c>
      <c r="AY130" s="228" t="s">
        <v>125</v>
      </c>
    </row>
    <row r="131" s="11" customFormat="1">
      <c r="B131" s="218"/>
      <c r="C131" s="219"/>
      <c r="D131" s="220" t="s">
        <v>134</v>
      </c>
      <c r="E131" s="221" t="s">
        <v>33</v>
      </c>
      <c r="F131" s="222" t="s">
        <v>188</v>
      </c>
      <c r="G131" s="219"/>
      <c r="H131" s="221" t="s">
        <v>33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134</v>
      </c>
      <c r="AU131" s="228" t="s">
        <v>89</v>
      </c>
      <c r="AV131" s="11" t="s">
        <v>86</v>
      </c>
      <c r="AW131" s="11" t="s">
        <v>39</v>
      </c>
      <c r="AX131" s="11" t="s">
        <v>78</v>
      </c>
      <c r="AY131" s="228" t="s">
        <v>125</v>
      </c>
    </row>
    <row r="132" s="12" customFormat="1">
      <c r="B132" s="229"/>
      <c r="C132" s="230"/>
      <c r="D132" s="220" t="s">
        <v>134</v>
      </c>
      <c r="E132" s="231" t="s">
        <v>33</v>
      </c>
      <c r="F132" s="232" t="s">
        <v>189</v>
      </c>
      <c r="G132" s="230"/>
      <c r="H132" s="233">
        <v>4</v>
      </c>
      <c r="I132" s="234"/>
      <c r="J132" s="230"/>
      <c r="K132" s="230"/>
      <c r="L132" s="235"/>
      <c r="M132" s="236"/>
      <c r="N132" s="237"/>
      <c r="O132" s="237"/>
      <c r="P132" s="237"/>
      <c r="Q132" s="237"/>
      <c r="R132" s="237"/>
      <c r="S132" s="237"/>
      <c r="T132" s="238"/>
      <c r="AT132" s="239" t="s">
        <v>134</v>
      </c>
      <c r="AU132" s="239" t="s">
        <v>89</v>
      </c>
      <c r="AV132" s="12" t="s">
        <v>89</v>
      </c>
      <c r="AW132" s="12" t="s">
        <v>39</v>
      </c>
      <c r="AX132" s="12" t="s">
        <v>78</v>
      </c>
      <c r="AY132" s="239" t="s">
        <v>125</v>
      </c>
    </row>
    <row r="133" s="13" customFormat="1">
      <c r="B133" s="240"/>
      <c r="C133" s="241"/>
      <c r="D133" s="220" t="s">
        <v>134</v>
      </c>
      <c r="E133" s="242" t="s">
        <v>33</v>
      </c>
      <c r="F133" s="243" t="s">
        <v>137</v>
      </c>
      <c r="G133" s="241"/>
      <c r="H133" s="244">
        <v>4</v>
      </c>
      <c r="I133" s="245"/>
      <c r="J133" s="241"/>
      <c r="K133" s="241"/>
      <c r="L133" s="246"/>
      <c r="M133" s="247"/>
      <c r="N133" s="248"/>
      <c r="O133" s="248"/>
      <c r="P133" s="248"/>
      <c r="Q133" s="248"/>
      <c r="R133" s="248"/>
      <c r="S133" s="248"/>
      <c r="T133" s="249"/>
      <c r="AT133" s="250" t="s">
        <v>134</v>
      </c>
      <c r="AU133" s="250" t="s">
        <v>89</v>
      </c>
      <c r="AV133" s="13" t="s">
        <v>126</v>
      </c>
      <c r="AW133" s="13" t="s">
        <v>39</v>
      </c>
      <c r="AX133" s="13" t="s">
        <v>86</v>
      </c>
      <c r="AY133" s="250" t="s">
        <v>125</v>
      </c>
    </row>
    <row r="134" s="1" customFormat="1" ht="16.5" customHeight="1">
      <c r="B134" s="38"/>
      <c r="C134" s="251" t="s">
        <v>190</v>
      </c>
      <c r="D134" s="251" t="s">
        <v>157</v>
      </c>
      <c r="E134" s="252" t="s">
        <v>191</v>
      </c>
      <c r="F134" s="253" t="s">
        <v>192</v>
      </c>
      <c r="G134" s="254" t="s">
        <v>151</v>
      </c>
      <c r="H134" s="255">
        <v>2</v>
      </c>
      <c r="I134" s="256"/>
      <c r="J134" s="257">
        <f>ROUND(I134*H134,2)</f>
        <v>0</v>
      </c>
      <c r="K134" s="253" t="s">
        <v>33</v>
      </c>
      <c r="L134" s="258"/>
      <c r="M134" s="259" t="s">
        <v>33</v>
      </c>
      <c r="N134" s="260" t="s">
        <v>49</v>
      </c>
      <c r="O134" s="79"/>
      <c r="P134" s="215">
        <f>O134*H134</f>
        <v>0</v>
      </c>
      <c r="Q134" s="215">
        <v>0.23999999999999999</v>
      </c>
      <c r="R134" s="215">
        <f>Q134*H134</f>
        <v>0.47999999999999998</v>
      </c>
      <c r="S134" s="215">
        <v>0</v>
      </c>
      <c r="T134" s="216">
        <f>S134*H134</f>
        <v>0</v>
      </c>
      <c r="AR134" s="16" t="s">
        <v>160</v>
      </c>
      <c r="AT134" s="16" t="s">
        <v>157</v>
      </c>
      <c r="AU134" s="16" t="s">
        <v>89</v>
      </c>
      <c r="AY134" s="16" t="s">
        <v>125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6" t="s">
        <v>86</v>
      </c>
      <c r="BK134" s="217">
        <f>ROUND(I134*H134,2)</f>
        <v>0</v>
      </c>
      <c r="BL134" s="16" t="s">
        <v>126</v>
      </c>
      <c r="BM134" s="16" t="s">
        <v>193</v>
      </c>
    </row>
    <row r="135" s="11" customFormat="1">
      <c r="B135" s="218"/>
      <c r="C135" s="219"/>
      <c r="D135" s="220" t="s">
        <v>134</v>
      </c>
      <c r="E135" s="221" t="s">
        <v>33</v>
      </c>
      <c r="F135" s="222" t="s">
        <v>135</v>
      </c>
      <c r="G135" s="219"/>
      <c r="H135" s="221" t="s">
        <v>33</v>
      </c>
      <c r="I135" s="223"/>
      <c r="J135" s="219"/>
      <c r="K135" s="219"/>
      <c r="L135" s="224"/>
      <c r="M135" s="225"/>
      <c r="N135" s="226"/>
      <c r="O135" s="226"/>
      <c r="P135" s="226"/>
      <c r="Q135" s="226"/>
      <c r="R135" s="226"/>
      <c r="S135" s="226"/>
      <c r="T135" s="227"/>
      <c r="AT135" s="228" t="s">
        <v>134</v>
      </c>
      <c r="AU135" s="228" t="s">
        <v>89</v>
      </c>
      <c r="AV135" s="11" t="s">
        <v>86</v>
      </c>
      <c r="AW135" s="11" t="s">
        <v>39</v>
      </c>
      <c r="AX135" s="11" t="s">
        <v>78</v>
      </c>
      <c r="AY135" s="228" t="s">
        <v>125</v>
      </c>
    </row>
    <row r="136" s="12" customFormat="1">
      <c r="B136" s="229"/>
      <c r="C136" s="230"/>
      <c r="D136" s="220" t="s">
        <v>134</v>
      </c>
      <c r="E136" s="231" t="s">
        <v>33</v>
      </c>
      <c r="F136" s="232" t="s">
        <v>178</v>
      </c>
      <c r="G136" s="230"/>
      <c r="H136" s="233">
        <v>2</v>
      </c>
      <c r="I136" s="234"/>
      <c r="J136" s="230"/>
      <c r="K136" s="230"/>
      <c r="L136" s="235"/>
      <c r="M136" s="236"/>
      <c r="N136" s="237"/>
      <c r="O136" s="237"/>
      <c r="P136" s="237"/>
      <c r="Q136" s="237"/>
      <c r="R136" s="237"/>
      <c r="S136" s="237"/>
      <c r="T136" s="238"/>
      <c r="AT136" s="239" t="s">
        <v>134</v>
      </c>
      <c r="AU136" s="239" t="s">
        <v>89</v>
      </c>
      <c r="AV136" s="12" t="s">
        <v>89</v>
      </c>
      <c r="AW136" s="12" t="s">
        <v>39</v>
      </c>
      <c r="AX136" s="12" t="s">
        <v>78</v>
      </c>
      <c r="AY136" s="239" t="s">
        <v>125</v>
      </c>
    </row>
    <row r="137" s="13" customFormat="1">
      <c r="B137" s="240"/>
      <c r="C137" s="241"/>
      <c r="D137" s="220" t="s">
        <v>134</v>
      </c>
      <c r="E137" s="242" t="s">
        <v>33</v>
      </c>
      <c r="F137" s="243" t="s">
        <v>137</v>
      </c>
      <c r="G137" s="241"/>
      <c r="H137" s="244">
        <v>2</v>
      </c>
      <c r="I137" s="245"/>
      <c r="J137" s="241"/>
      <c r="K137" s="241"/>
      <c r="L137" s="246"/>
      <c r="M137" s="247"/>
      <c r="N137" s="248"/>
      <c r="O137" s="248"/>
      <c r="P137" s="248"/>
      <c r="Q137" s="248"/>
      <c r="R137" s="248"/>
      <c r="S137" s="248"/>
      <c r="T137" s="249"/>
      <c r="AT137" s="250" t="s">
        <v>134</v>
      </c>
      <c r="AU137" s="250" t="s">
        <v>89</v>
      </c>
      <c r="AV137" s="13" t="s">
        <v>126</v>
      </c>
      <c r="AW137" s="13" t="s">
        <v>39</v>
      </c>
      <c r="AX137" s="13" t="s">
        <v>86</v>
      </c>
      <c r="AY137" s="250" t="s">
        <v>125</v>
      </c>
    </row>
    <row r="138" s="1" customFormat="1" ht="16.5" customHeight="1">
      <c r="B138" s="38"/>
      <c r="C138" s="251" t="s">
        <v>194</v>
      </c>
      <c r="D138" s="251" t="s">
        <v>157</v>
      </c>
      <c r="E138" s="252" t="s">
        <v>195</v>
      </c>
      <c r="F138" s="253" t="s">
        <v>196</v>
      </c>
      <c r="G138" s="254" t="s">
        <v>151</v>
      </c>
      <c r="H138" s="255">
        <v>2</v>
      </c>
      <c r="I138" s="256"/>
      <c r="J138" s="257">
        <f>ROUND(I138*H138,2)</f>
        <v>0</v>
      </c>
      <c r="K138" s="253" t="s">
        <v>33</v>
      </c>
      <c r="L138" s="258"/>
      <c r="M138" s="259" t="s">
        <v>33</v>
      </c>
      <c r="N138" s="260" t="s">
        <v>49</v>
      </c>
      <c r="O138" s="79"/>
      <c r="P138" s="215">
        <f>O138*H138</f>
        <v>0</v>
      </c>
      <c r="Q138" s="215">
        <v>0.31</v>
      </c>
      <c r="R138" s="215">
        <f>Q138*H138</f>
        <v>0.62</v>
      </c>
      <c r="S138" s="215">
        <v>0</v>
      </c>
      <c r="T138" s="216">
        <f>S138*H138</f>
        <v>0</v>
      </c>
      <c r="AR138" s="16" t="s">
        <v>160</v>
      </c>
      <c r="AT138" s="16" t="s">
        <v>157</v>
      </c>
      <c r="AU138" s="16" t="s">
        <v>89</v>
      </c>
      <c r="AY138" s="16" t="s">
        <v>125</v>
      </c>
      <c r="BE138" s="217">
        <f>IF(N138="základní",J138,0)</f>
        <v>0</v>
      </c>
      <c r="BF138" s="217">
        <f>IF(N138="snížená",J138,0)</f>
        <v>0</v>
      </c>
      <c r="BG138" s="217">
        <f>IF(N138="zákl. přenesená",J138,0)</f>
        <v>0</v>
      </c>
      <c r="BH138" s="217">
        <f>IF(N138="sníž. přenesená",J138,0)</f>
        <v>0</v>
      </c>
      <c r="BI138" s="217">
        <f>IF(N138="nulová",J138,0)</f>
        <v>0</v>
      </c>
      <c r="BJ138" s="16" t="s">
        <v>86</v>
      </c>
      <c r="BK138" s="217">
        <f>ROUND(I138*H138,2)</f>
        <v>0</v>
      </c>
      <c r="BL138" s="16" t="s">
        <v>126</v>
      </c>
      <c r="BM138" s="16" t="s">
        <v>197</v>
      </c>
    </row>
    <row r="139" s="11" customFormat="1">
      <c r="B139" s="218"/>
      <c r="C139" s="219"/>
      <c r="D139" s="220" t="s">
        <v>134</v>
      </c>
      <c r="E139" s="221" t="s">
        <v>33</v>
      </c>
      <c r="F139" s="222" t="s">
        <v>135</v>
      </c>
      <c r="G139" s="219"/>
      <c r="H139" s="221" t="s">
        <v>33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134</v>
      </c>
      <c r="AU139" s="228" t="s">
        <v>89</v>
      </c>
      <c r="AV139" s="11" t="s">
        <v>86</v>
      </c>
      <c r="AW139" s="11" t="s">
        <v>39</v>
      </c>
      <c r="AX139" s="11" t="s">
        <v>78</v>
      </c>
      <c r="AY139" s="228" t="s">
        <v>125</v>
      </c>
    </row>
    <row r="140" s="12" customFormat="1">
      <c r="B140" s="229"/>
      <c r="C140" s="230"/>
      <c r="D140" s="220" t="s">
        <v>134</v>
      </c>
      <c r="E140" s="231" t="s">
        <v>33</v>
      </c>
      <c r="F140" s="232" t="s">
        <v>198</v>
      </c>
      <c r="G140" s="230"/>
      <c r="H140" s="233">
        <v>2</v>
      </c>
      <c r="I140" s="234"/>
      <c r="J140" s="230"/>
      <c r="K140" s="230"/>
      <c r="L140" s="235"/>
      <c r="M140" s="236"/>
      <c r="N140" s="237"/>
      <c r="O140" s="237"/>
      <c r="P140" s="237"/>
      <c r="Q140" s="237"/>
      <c r="R140" s="237"/>
      <c r="S140" s="237"/>
      <c r="T140" s="238"/>
      <c r="AT140" s="239" t="s">
        <v>134</v>
      </c>
      <c r="AU140" s="239" t="s">
        <v>89</v>
      </c>
      <c r="AV140" s="12" t="s">
        <v>89</v>
      </c>
      <c r="AW140" s="12" t="s">
        <v>39</v>
      </c>
      <c r="AX140" s="12" t="s">
        <v>78</v>
      </c>
      <c r="AY140" s="239" t="s">
        <v>125</v>
      </c>
    </row>
    <row r="141" s="13" customFormat="1">
      <c r="B141" s="240"/>
      <c r="C141" s="241"/>
      <c r="D141" s="220" t="s">
        <v>134</v>
      </c>
      <c r="E141" s="242" t="s">
        <v>33</v>
      </c>
      <c r="F141" s="243" t="s">
        <v>137</v>
      </c>
      <c r="G141" s="241"/>
      <c r="H141" s="244">
        <v>2</v>
      </c>
      <c r="I141" s="245"/>
      <c r="J141" s="241"/>
      <c r="K141" s="241"/>
      <c r="L141" s="246"/>
      <c r="M141" s="247"/>
      <c r="N141" s="248"/>
      <c r="O141" s="248"/>
      <c r="P141" s="248"/>
      <c r="Q141" s="248"/>
      <c r="R141" s="248"/>
      <c r="S141" s="248"/>
      <c r="T141" s="249"/>
      <c r="AT141" s="250" t="s">
        <v>134</v>
      </c>
      <c r="AU141" s="250" t="s">
        <v>89</v>
      </c>
      <c r="AV141" s="13" t="s">
        <v>126</v>
      </c>
      <c r="AW141" s="13" t="s">
        <v>39</v>
      </c>
      <c r="AX141" s="13" t="s">
        <v>86</v>
      </c>
      <c r="AY141" s="250" t="s">
        <v>125</v>
      </c>
    </row>
    <row r="142" s="1" customFormat="1" ht="16.5" customHeight="1">
      <c r="B142" s="38"/>
      <c r="C142" s="206" t="s">
        <v>199</v>
      </c>
      <c r="D142" s="206" t="s">
        <v>128</v>
      </c>
      <c r="E142" s="207" t="s">
        <v>200</v>
      </c>
      <c r="F142" s="208" t="s">
        <v>201</v>
      </c>
      <c r="G142" s="209" t="s">
        <v>151</v>
      </c>
      <c r="H142" s="210">
        <v>1</v>
      </c>
      <c r="I142" s="211"/>
      <c r="J142" s="212">
        <f>ROUND(I142*H142,2)</f>
        <v>0</v>
      </c>
      <c r="K142" s="208" t="s">
        <v>132</v>
      </c>
      <c r="L142" s="43"/>
      <c r="M142" s="213" t="s">
        <v>33</v>
      </c>
      <c r="N142" s="214" t="s">
        <v>49</v>
      </c>
      <c r="O142" s="79"/>
      <c r="P142" s="215">
        <f>O142*H142</f>
        <v>0</v>
      </c>
      <c r="Q142" s="215">
        <v>0.01234</v>
      </c>
      <c r="R142" s="215">
        <f>Q142*H142</f>
        <v>0.01234</v>
      </c>
      <c r="S142" s="215">
        <v>0</v>
      </c>
      <c r="T142" s="216">
        <f>S142*H142</f>
        <v>0</v>
      </c>
      <c r="AR142" s="16" t="s">
        <v>126</v>
      </c>
      <c r="AT142" s="16" t="s">
        <v>128</v>
      </c>
      <c r="AU142" s="16" t="s">
        <v>89</v>
      </c>
      <c r="AY142" s="16" t="s">
        <v>125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6" t="s">
        <v>86</v>
      </c>
      <c r="BK142" s="217">
        <f>ROUND(I142*H142,2)</f>
        <v>0</v>
      </c>
      <c r="BL142" s="16" t="s">
        <v>126</v>
      </c>
      <c r="BM142" s="16" t="s">
        <v>202</v>
      </c>
    </row>
    <row r="143" s="11" customFormat="1">
      <c r="B143" s="218"/>
      <c r="C143" s="219"/>
      <c r="D143" s="220" t="s">
        <v>134</v>
      </c>
      <c r="E143" s="221" t="s">
        <v>33</v>
      </c>
      <c r="F143" s="222" t="s">
        <v>135</v>
      </c>
      <c r="G143" s="219"/>
      <c r="H143" s="221" t="s">
        <v>33</v>
      </c>
      <c r="I143" s="223"/>
      <c r="J143" s="219"/>
      <c r="K143" s="219"/>
      <c r="L143" s="224"/>
      <c r="M143" s="225"/>
      <c r="N143" s="226"/>
      <c r="O143" s="226"/>
      <c r="P143" s="226"/>
      <c r="Q143" s="226"/>
      <c r="R143" s="226"/>
      <c r="S143" s="226"/>
      <c r="T143" s="227"/>
      <c r="AT143" s="228" t="s">
        <v>134</v>
      </c>
      <c r="AU143" s="228" t="s">
        <v>89</v>
      </c>
      <c r="AV143" s="11" t="s">
        <v>86</v>
      </c>
      <c r="AW143" s="11" t="s">
        <v>39</v>
      </c>
      <c r="AX143" s="11" t="s">
        <v>78</v>
      </c>
      <c r="AY143" s="228" t="s">
        <v>125</v>
      </c>
    </row>
    <row r="144" s="12" customFormat="1">
      <c r="B144" s="229"/>
      <c r="C144" s="230"/>
      <c r="D144" s="220" t="s">
        <v>134</v>
      </c>
      <c r="E144" s="231" t="s">
        <v>33</v>
      </c>
      <c r="F144" s="232" t="s">
        <v>203</v>
      </c>
      <c r="G144" s="230"/>
      <c r="H144" s="233">
        <v>1</v>
      </c>
      <c r="I144" s="234"/>
      <c r="J144" s="230"/>
      <c r="K144" s="230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134</v>
      </c>
      <c r="AU144" s="239" t="s">
        <v>89</v>
      </c>
      <c r="AV144" s="12" t="s">
        <v>89</v>
      </c>
      <c r="AW144" s="12" t="s">
        <v>39</v>
      </c>
      <c r="AX144" s="12" t="s">
        <v>78</v>
      </c>
      <c r="AY144" s="239" t="s">
        <v>125</v>
      </c>
    </row>
    <row r="145" s="13" customFormat="1">
      <c r="B145" s="240"/>
      <c r="C145" s="241"/>
      <c r="D145" s="220" t="s">
        <v>134</v>
      </c>
      <c r="E145" s="242" t="s">
        <v>33</v>
      </c>
      <c r="F145" s="243" t="s">
        <v>137</v>
      </c>
      <c r="G145" s="241"/>
      <c r="H145" s="244">
        <v>1</v>
      </c>
      <c r="I145" s="245"/>
      <c r="J145" s="241"/>
      <c r="K145" s="241"/>
      <c r="L145" s="246"/>
      <c r="M145" s="247"/>
      <c r="N145" s="248"/>
      <c r="O145" s="248"/>
      <c r="P145" s="248"/>
      <c r="Q145" s="248"/>
      <c r="R145" s="248"/>
      <c r="S145" s="248"/>
      <c r="T145" s="249"/>
      <c r="AT145" s="250" t="s">
        <v>134</v>
      </c>
      <c r="AU145" s="250" t="s">
        <v>89</v>
      </c>
      <c r="AV145" s="13" t="s">
        <v>126</v>
      </c>
      <c r="AW145" s="13" t="s">
        <v>39</v>
      </c>
      <c r="AX145" s="13" t="s">
        <v>86</v>
      </c>
      <c r="AY145" s="250" t="s">
        <v>125</v>
      </c>
    </row>
    <row r="146" s="1" customFormat="1" ht="16.5" customHeight="1">
      <c r="B146" s="38"/>
      <c r="C146" s="206" t="s">
        <v>204</v>
      </c>
      <c r="D146" s="206" t="s">
        <v>128</v>
      </c>
      <c r="E146" s="207" t="s">
        <v>205</v>
      </c>
      <c r="F146" s="208" t="s">
        <v>206</v>
      </c>
      <c r="G146" s="209" t="s">
        <v>151</v>
      </c>
      <c r="H146" s="210">
        <v>2</v>
      </c>
      <c r="I146" s="211"/>
      <c r="J146" s="212">
        <f>ROUND(I146*H146,2)</f>
        <v>0</v>
      </c>
      <c r="K146" s="208" t="s">
        <v>132</v>
      </c>
      <c r="L146" s="43"/>
      <c r="M146" s="213" t="s">
        <v>33</v>
      </c>
      <c r="N146" s="214" t="s">
        <v>49</v>
      </c>
      <c r="O146" s="79"/>
      <c r="P146" s="215">
        <f>O146*H146</f>
        <v>0</v>
      </c>
      <c r="Q146" s="215">
        <v>0.01234</v>
      </c>
      <c r="R146" s="215">
        <f>Q146*H146</f>
        <v>0.024680000000000001</v>
      </c>
      <c r="S146" s="215">
        <v>0</v>
      </c>
      <c r="T146" s="216">
        <f>S146*H146</f>
        <v>0</v>
      </c>
      <c r="AR146" s="16" t="s">
        <v>126</v>
      </c>
      <c r="AT146" s="16" t="s">
        <v>128</v>
      </c>
      <c r="AU146" s="16" t="s">
        <v>89</v>
      </c>
      <c r="AY146" s="16" t="s">
        <v>125</v>
      </c>
      <c r="BE146" s="217">
        <f>IF(N146="základní",J146,0)</f>
        <v>0</v>
      </c>
      <c r="BF146" s="217">
        <f>IF(N146="snížená",J146,0)</f>
        <v>0</v>
      </c>
      <c r="BG146" s="217">
        <f>IF(N146="zákl. přenesená",J146,0)</f>
        <v>0</v>
      </c>
      <c r="BH146" s="217">
        <f>IF(N146="sníž. přenesená",J146,0)</f>
        <v>0</v>
      </c>
      <c r="BI146" s="217">
        <f>IF(N146="nulová",J146,0)</f>
        <v>0</v>
      </c>
      <c r="BJ146" s="16" t="s">
        <v>86</v>
      </c>
      <c r="BK146" s="217">
        <f>ROUND(I146*H146,2)</f>
        <v>0</v>
      </c>
      <c r="BL146" s="16" t="s">
        <v>126</v>
      </c>
      <c r="BM146" s="16" t="s">
        <v>207</v>
      </c>
    </row>
    <row r="147" s="11" customFormat="1">
      <c r="B147" s="218"/>
      <c r="C147" s="219"/>
      <c r="D147" s="220" t="s">
        <v>134</v>
      </c>
      <c r="E147" s="221" t="s">
        <v>33</v>
      </c>
      <c r="F147" s="222" t="s">
        <v>135</v>
      </c>
      <c r="G147" s="219"/>
      <c r="H147" s="221" t="s">
        <v>33</v>
      </c>
      <c r="I147" s="223"/>
      <c r="J147" s="219"/>
      <c r="K147" s="219"/>
      <c r="L147" s="224"/>
      <c r="M147" s="225"/>
      <c r="N147" s="226"/>
      <c r="O147" s="226"/>
      <c r="P147" s="226"/>
      <c r="Q147" s="226"/>
      <c r="R147" s="226"/>
      <c r="S147" s="226"/>
      <c r="T147" s="227"/>
      <c r="AT147" s="228" t="s">
        <v>134</v>
      </c>
      <c r="AU147" s="228" t="s">
        <v>89</v>
      </c>
      <c r="AV147" s="11" t="s">
        <v>86</v>
      </c>
      <c r="AW147" s="11" t="s">
        <v>39</v>
      </c>
      <c r="AX147" s="11" t="s">
        <v>78</v>
      </c>
      <c r="AY147" s="228" t="s">
        <v>125</v>
      </c>
    </row>
    <row r="148" s="11" customFormat="1">
      <c r="B148" s="218"/>
      <c r="C148" s="219"/>
      <c r="D148" s="220" t="s">
        <v>134</v>
      </c>
      <c r="E148" s="221" t="s">
        <v>33</v>
      </c>
      <c r="F148" s="222" t="s">
        <v>188</v>
      </c>
      <c r="G148" s="219"/>
      <c r="H148" s="221" t="s">
        <v>33</v>
      </c>
      <c r="I148" s="223"/>
      <c r="J148" s="219"/>
      <c r="K148" s="219"/>
      <c r="L148" s="224"/>
      <c r="M148" s="225"/>
      <c r="N148" s="226"/>
      <c r="O148" s="226"/>
      <c r="P148" s="226"/>
      <c r="Q148" s="226"/>
      <c r="R148" s="226"/>
      <c r="S148" s="226"/>
      <c r="T148" s="227"/>
      <c r="AT148" s="228" t="s">
        <v>134</v>
      </c>
      <c r="AU148" s="228" t="s">
        <v>89</v>
      </c>
      <c r="AV148" s="11" t="s">
        <v>86</v>
      </c>
      <c r="AW148" s="11" t="s">
        <v>39</v>
      </c>
      <c r="AX148" s="11" t="s">
        <v>78</v>
      </c>
      <c r="AY148" s="228" t="s">
        <v>125</v>
      </c>
    </row>
    <row r="149" s="12" customFormat="1">
      <c r="B149" s="229"/>
      <c r="C149" s="230"/>
      <c r="D149" s="220" t="s">
        <v>134</v>
      </c>
      <c r="E149" s="231" t="s">
        <v>33</v>
      </c>
      <c r="F149" s="232" t="s">
        <v>183</v>
      </c>
      <c r="G149" s="230"/>
      <c r="H149" s="233">
        <v>2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AT149" s="239" t="s">
        <v>134</v>
      </c>
      <c r="AU149" s="239" t="s">
        <v>89</v>
      </c>
      <c r="AV149" s="12" t="s">
        <v>89</v>
      </c>
      <c r="AW149" s="12" t="s">
        <v>39</v>
      </c>
      <c r="AX149" s="12" t="s">
        <v>78</v>
      </c>
      <c r="AY149" s="239" t="s">
        <v>125</v>
      </c>
    </row>
    <row r="150" s="13" customFormat="1">
      <c r="B150" s="240"/>
      <c r="C150" s="241"/>
      <c r="D150" s="220" t="s">
        <v>134</v>
      </c>
      <c r="E150" s="242" t="s">
        <v>33</v>
      </c>
      <c r="F150" s="243" t="s">
        <v>137</v>
      </c>
      <c r="G150" s="241"/>
      <c r="H150" s="244">
        <v>2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AT150" s="250" t="s">
        <v>134</v>
      </c>
      <c r="AU150" s="250" t="s">
        <v>89</v>
      </c>
      <c r="AV150" s="13" t="s">
        <v>126</v>
      </c>
      <c r="AW150" s="13" t="s">
        <v>39</v>
      </c>
      <c r="AX150" s="13" t="s">
        <v>86</v>
      </c>
      <c r="AY150" s="250" t="s">
        <v>125</v>
      </c>
    </row>
    <row r="151" s="1" customFormat="1" ht="16.5" customHeight="1">
      <c r="B151" s="38"/>
      <c r="C151" s="251" t="s">
        <v>8</v>
      </c>
      <c r="D151" s="251" t="s">
        <v>157</v>
      </c>
      <c r="E151" s="252" t="s">
        <v>208</v>
      </c>
      <c r="F151" s="253" t="s">
        <v>209</v>
      </c>
      <c r="G151" s="254" t="s">
        <v>151</v>
      </c>
      <c r="H151" s="255">
        <v>3</v>
      </c>
      <c r="I151" s="256"/>
      <c r="J151" s="257">
        <f>ROUND(I151*H151,2)</f>
        <v>0</v>
      </c>
      <c r="K151" s="253" t="s">
        <v>33</v>
      </c>
      <c r="L151" s="258"/>
      <c r="M151" s="259" t="s">
        <v>33</v>
      </c>
      <c r="N151" s="260" t="s">
        <v>49</v>
      </c>
      <c r="O151" s="79"/>
      <c r="P151" s="215">
        <f>O151*H151</f>
        <v>0</v>
      </c>
      <c r="Q151" s="215">
        <v>0.20000000000000001</v>
      </c>
      <c r="R151" s="215">
        <f>Q151*H151</f>
        <v>0.60000000000000009</v>
      </c>
      <c r="S151" s="215">
        <v>0</v>
      </c>
      <c r="T151" s="216">
        <f>S151*H151</f>
        <v>0</v>
      </c>
      <c r="AR151" s="16" t="s">
        <v>160</v>
      </c>
      <c r="AT151" s="16" t="s">
        <v>157</v>
      </c>
      <c r="AU151" s="16" t="s">
        <v>89</v>
      </c>
      <c r="AY151" s="16" t="s">
        <v>125</v>
      </c>
      <c r="BE151" s="217">
        <f>IF(N151="základní",J151,0)</f>
        <v>0</v>
      </c>
      <c r="BF151" s="217">
        <f>IF(N151="snížená",J151,0)</f>
        <v>0</v>
      </c>
      <c r="BG151" s="217">
        <f>IF(N151="zákl. přenesená",J151,0)</f>
        <v>0</v>
      </c>
      <c r="BH151" s="217">
        <f>IF(N151="sníž. přenesená",J151,0)</f>
        <v>0</v>
      </c>
      <c r="BI151" s="217">
        <f>IF(N151="nulová",J151,0)</f>
        <v>0</v>
      </c>
      <c r="BJ151" s="16" t="s">
        <v>86</v>
      </c>
      <c r="BK151" s="217">
        <f>ROUND(I151*H151,2)</f>
        <v>0</v>
      </c>
      <c r="BL151" s="16" t="s">
        <v>126</v>
      </c>
      <c r="BM151" s="16" t="s">
        <v>210</v>
      </c>
    </row>
    <row r="152" s="11" customFormat="1">
      <c r="B152" s="218"/>
      <c r="C152" s="219"/>
      <c r="D152" s="220" t="s">
        <v>134</v>
      </c>
      <c r="E152" s="221" t="s">
        <v>33</v>
      </c>
      <c r="F152" s="222" t="s">
        <v>135</v>
      </c>
      <c r="G152" s="219"/>
      <c r="H152" s="221" t="s">
        <v>33</v>
      </c>
      <c r="I152" s="223"/>
      <c r="J152" s="219"/>
      <c r="K152" s="219"/>
      <c r="L152" s="224"/>
      <c r="M152" s="225"/>
      <c r="N152" s="226"/>
      <c r="O152" s="226"/>
      <c r="P152" s="226"/>
      <c r="Q152" s="226"/>
      <c r="R152" s="226"/>
      <c r="S152" s="226"/>
      <c r="T152" s="227"/>
      <c r="AT152" s="228" t="s">
        <v>134</v>
      </c>
      <c r="AU152" s="228" t="s">
        <v>89</v>
      </c>
      <c r="AV152" s="11" t="s">
        <v>86</v>
      </c>
      <c r="AW152" s="11" t="s">
        <v>39</v>
      </c>
      <c r="AX152" s="11" t="s">
        <v>78</v>
      </c>
      <c r="AY152" s="228" t="s">
        <v>125</v>
      </c>
    </row>
    <row r="153" s="11" customFormat="1">
      <c r="B153" s="218"/>
      <c r="C153" s="219"/>
      <c r="D153" s="220" t="s">
        <v>134</v>
      </c>
      <c r="E153" s="221" t="s">
        <v>33</v>
      </c>
      <c r="F153" s="222" t="s">
        <v>211</v>
      </c>
      <c r="G153" s="219"/>
      <c r="H153" s="221" t="s">
        <v>33</v>
      </c>
      <c r="I153" s="223"/>
      <c r="J153" s="219"/>
      <c r="K153" s="219"/>
      <c r="L153" s="224"/>
      <c r="M153" s="225"/>
      <c r="N153" s="226"/>
      <c r="O153" s="226"/>
      <c r="P153" s="226"/>
      <c r="Q153" s="226"/>
      <c r="R153" s="226"/>
      <c r="S153" s="226"/>
      <c r="T153" s="227"/>
      <c r="AT153" s="228" t="s">
        <v>134</v>
      </c>
      <c r="AU153" s="228" t="s">
        <v>89</v>
      </c>
      <c r="AV153" s="11" t="s">
        <v>86</v>
      </c>
      <c r="AW153" s="11" t="s">
        <v>39</v>
      </c>
      <c r="AX153" s="11" t="s">
        <v>78</v>
      </c>
      <c r="AY153" s="228" t="s">
        <v>125</v>
      </c>
    </row>
    <row r="154" s="12" customFormat="1">
      <c r="B154" s="229"/>
      <c r="C154" s="230"/>
      <c r="D154" s="220" t="s">
        <v>134</v>
      </c>
      <c r="E154" s="231" t="s">
        <v>33</v>
      </c>
      <c r="F154" s="232" t="s">
        <v>212</v>
      </c>
      <c r="G154" s="230"/>
      <c r="H154" s="233">
        <v>3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AT154" s="239" t="s">
        <v>134</v>
      </c>
      <c r="AU154" s="239" t="s">
        <v>89</v>
      </c>
      <c r="AV154" s="12" t="s">
        <v>89</v>
      </c>
      <c r="AW154" s="12" t="s">
        <v>39</v>
      </c>
      <c r="AX154" s="12" t="s">
        <v>78</v>
      </c>
      <c r="AY154" s="239" t="s">
        <v>125</v>
      </c>
    </row>
    <row r="155" s="13" customFormat="1">
      <c r="B155" s="240"/>
      <c r="C155" s="241"/>
      <c r="D155" s="220" t="s">
        <v>134</v>
      </c>
      <c r="E155" s="242" t="s">
        <v>33</v>
      </c>
      <c r="F155" s="243" t="s">
        <v>137</v>
      </c>
      <c r="G155" s="241"/>
      <c r="H155" s="244">
        <v>3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AT155" s="250" t="s">
        <v>134</v>
      </c>
      <c r="AU155" s="250" t="s">
        <v>89</v>
      </c>
      <c r="AV155" s="13" t="s">
        <v>126</v>
      </c>
      <c r="AW155" s="13" t="s">
        <v>39</v>
      </c>
      <c r="AX155" s="13" t="s">
        <v>86</v>
      </c>
      <c r="AY155" s="250" t="s">
        <v>125</v>
      </c>
    </row>
    <row r="156" s="1" customFormat="1" ht="16.5" customHeight="1">
      <c r="B156" s="38"/>
      <c r="C156" s="206" t="s">
        <v>152</v>
      </c>
      <c r="D156" s="206" t="s">
        <v>128</v>
      </c>
      <c r="E156" s="207" t="s">
        <v>213</v>
      </c>
      <c r="F156" s="208" t="s">
        <v>214</v>
      </c>
      <c r="G156" s="209" t="s">
        <v>151</v>
      </c>
      <c r="H156" s="210">
        <v>1</v>
      </c>
      <c r="I156" s="211"/>
      <c r="J156" s="212">
        <f>ROUND(I156*H156,2)</f>
        <v>0</v>
      </c>
      <c r="K156" s="208" t="s">
        <v>33</v>
      </c>
      <c r="L156" s="43"/>
      <c r="M156" s="213" t="s">
        <v>33</v>
      </c>
      <c r="N156" s="214" t="s">
        <v>49</v>
      </c>
      <c r="O156" s="79"/>
      <c r="P156" s="215">
        <f>O156*H156</f>
        <v>0</v>
      </c>
      <c r="Q156" s="215">
        <v>0</v>
      </c>
      <c r="R156" s="215">
        <f>Q156*H156</f>
        <v>0</v>
      </c>
      <c r="S156" s="215">
        <v>0</v>
      </c>
      <c r="T156" s="216">
        <f>S156*H156</f>
        <v>0</v>
      </c>
      <c r="AR156" s="16" t="s">
        <v>126</v>
      </c>
      <c r="AT156" s="16" t="s">
        <v>128</v>
      </c>
      <c r="AU156" s="16" t="s">
        <v>89</v>
      </c>
      <c r="AY156" s="16" t="s">
        <v>125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6" t="s">
        <v>86</v>
      </c>
      <c r="BK156" s="217">
        <f>ROUND(I156*H156,2)</f>
        <v>0</v>
      </c>
      <c r="BL156" s="16" t="s">
        <v>126</v>
      </c>
      <c r="BM156" s="16" t="s">
        <v>215</v>
      </c>
    </row>
    <row r="157" s="11" customFormat="1">
      <c r="B157" s="218"/>
      <c r="C157" s="219"/>
      <c r="D157" s="220" t="s">
        <v>134</v>
      </c>
      <c r="E157" s="221" t="s">
        <v>33</v>
      </c>
      <c r="F157" s="222" t="s">
        <v>135</v>
      </c>
      <c r="G157" s="219"/>
      <c r="H157" s="221" t="s">
        <v>33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134</v>
      </c>
      <c r="AU157" s="228" t="s">
        <v>89</v>
      </c>
      <c r="AV157" s="11" t="s">
        <v>86</v>
      </c>
      <c r="AW157" s="11" t="s">
        <v>39</v>
      </c>
      <c r="AX157" s="11" t="s">
        <v>78</v>
      </c>
      <c r="AY157" s="228" t="s">
        <v>125</v>
      </c>
    </row>
    <row r="158" s="12" customFormat="1">
      <c r="B158" s="229"/>
      <c r="C158" s="230"/>
      <c r="D158" s="220" t="s">
        <v>134</v>
      </c>
      <c r="E158" s="231" t="s">
        <v>33</v>
      </c>
      <c r="F158" s="232" t="s">
        <v>216</v>
      </c>
      <c r="G158" s="230"/>
      <c r="H158" s="233">
        <v>1</v>
      </c>
      <c r="I158" s="234"/>
      <c r="J158" s="230"/>
      <c r="K158" s="230"/>
      <c r="L158" s="235"/>
      <c r="M158" s="236"/>
      <c r="N158" s="237"/>
      <c r="O158" s="237"/>
      <c r="P158" s="237"/>
      <c r="Q158" s="237"/>
      <c r="R158" s="237"/>
      <c r="S158" s="237"/>
      <c r="T158" s="238"/>
      <c r="AT158" s="239" t="s">
        <v>134</v>
      </c>
      <c r="AU158" s="239" t="s">
        <v>89</v>
      </c>
      <c r="AV158" s="12" t="s">
        <v>89</v>
      </c>
      <c r="AW158" s="12" t="s">
        <v>39</v>
      </c>
      <c r="AX158" s="12" t="s">
        <v>78</v>
      </c>
      <c r="AY158" s="239" t="s">
        <v>125</v>
      </c>
    </row>
    <row r="159" s="13" customFormat="1">
      <c r="B159" s="240"/>
      <c r="C159" s="241"/>
      <c r="D159" s="220" t="s">
        <v>134</v>
      </c>
      <c r="E159" s="242" t="s">
        <v>33</v>
      </c>
      <c r="F159" s="243" t="s">
        <v>137</v>
      </c>
      <c r="G159" s="241"/>
      <c r="H159" s="244">
        <v>1</v>
      </c>
      <c r="I159" s="245"/>
      <c r="J159" s="241"/>
      <c r="K159" s="241"/>
      <c r="L159" s="246"/>
      <c r="M159" s="247"/>
      <c r="N159" s="248"/>
      <c r="O159" s="248"/>
      <c r="P159" s="248"/>
      <c r="Q159" s="248"/>
      <c r="R159" s="248"/>
      <c r="S159" s="248"/>
      <c r="T159" s="249"/>
      <c r="AT159" s="250" t="s">
        <v>134</v>
      </c>
      <c r="AU159" s="250" t="s">
        <v>89</v>
      </c>
      <c r="AV159" s="13" t="s">
        <v>126</v>
      </c>
      <c r="AW159" s="13" t="s">
        <v>39</v>
      </c>
      <c r="AX159" s="13" t="s">
        <v>86</v>
      </c>
      <c r="AY159" s="250" t="s">
        <v>125</v>
      </c>
    </row>
    <row r="160" s="1" customFormat="1" ht="16.5" customHeight="1">
      <c r="B160" s="38"/>
      <c r="C160" s="206" t="s">
        <v>217</v>
      </c>
      <c r="D160" s="206" t="s">
        <v>128</v>
      </c>
      <c r="E160" s="207" t="s">
        <v>218</v>
      </c>
      <c r="F160" s="208" t="s">
        <v>219</v>
      </c>
      <c r="G160" s="209" t="s">
        <v>151</v>
      </c>
      <c r="H160" s="210">
        <v>1</v>
      </c>
      <c r="I160" s="211"/>
      <c r="J160" s="212">
        <f>ROUND(I160*H160,2)</f>
        <v>0</v>
      </c>
      <c r="K160" s="208" t="s">
        <v>33</v>
      </c>
      <c r="L160" s="43"/>
      <c r="M160" s="213" t="s">
        <v>33</v>
      </c>
      <c r="N160" s="214" t="s">
        <v>49</v>
      </c>
      <c r="O160" s="79"/>
      <c r="P160" s="215">
        <f>O160*H160</f>
        <v>0</v>
      </c>
      <c r="Q160" s="215">
        <v>0.012919999999999999</v>
      </c>
      <c r="R160" s="215">
        <f>Q160*H160</f>
        <v>0.012919999999999999</v>
      </c>
      <c r="S160" s="215">
        <v>0</v>
      </c>
      <c r="T160" s="216">
        <f>S160*H160</f>
        <v>0</v>
      </c>
      <c r="AR160" s="16" t="s">
        <v>126</v>
      </c>
      <c r="AT160" s="16" t="s">
        <v>128</v>
      </c>
      <c r="AU160" s="16" t="s">
        <v>89</v>
      </c>
      <c r="AY160" s="16" t="s">
        <v>125</v>
      </c>
      <c r="BE160" s="217">
        <f>IF(N160="základní",J160,0)</f>
        <v>0</v>
      </c>
      <c r="BF160" s="217">
        <f>IF(N160="snížená",J160,0)</f>
        <v>0</v>
      </c>
      <c r="BG160" s="217">
        <f>IF(N160="zákl. přenesená",J160,0)</f>
        <v>0</v>
      </c>
      <c r="BH160" s="217">
        <f>IF(N160="sníž. přenesená",J160,0)</f>
        <v>0</v>
      </c>
      <c r="BI160" s="217">
        <f>IF(N160="nulová",J160,0)</f>
        <v>0</v>
      </c>
      <c r="BJ160" s="16" t="s">
        <v>86</v>
      </c>
      <c r="BK160" s="217">
        <f>ROUND(I160*H160,2)</f>
        <v>0</v>
      </c>
      <c r="BL160" s="16" t="s">
        <v>126</v>
      </c>
      <c r="BM160" s="16" t="s">
        <v>220</v>
      </c>
    </row>
    <row r="161" s="11" customFormat="1">
      <c r="B161" s="218"/>
      <c r="C161" s="219"/>
      <c r="D161" s="220" t="s">
        <v>134</v>
      </c>
      <c r="E161" s="221" t="s">
        <v>33</v>
      </c>
      <c r="F161" s="222" t="s">
        <v>135</v>
      </c>
      <c r="G161" s="219"/>
      <c r="H161" s="221" t="s">
        <v>33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134</v>
      </c>
      <c r="AU161" s="228" t="s">
        <v>89</v>
      </c>
      <c r="AV161" s="11" t="s">
        <v>86</v>
      </c>
      <c r="AW161" s="11" t="s">
        <v>39</v>
      </c>
      <c r="AX161" s="11" t="s">
        <v>78</v>
      </c>
      <c r="AY161" s="228" t="s">
        <v>125</v>
      </c>
    </row>
    <row r="162" s="12" customFormat="1">
      <c r="B162" s="229"/>
      <c r="C162" s="230"/>
      <c r="D162" s="220" t="s">
        <v>134</v>
      </c>
      <c r="E162" s="231" t="s">
        <v>33</v>
      </c>
      <c r="F162" s="232" t="s">
        <v>221</v>
      </c>
      <c r="G162" s="230"/>
      <c r="H162" s="233">
        <v>1</v>
      </c>
      <c r="I162" s="234"/>
      <c r="J162" s="230"/>
      <c r="K162" s="230"/>
      <c r="L162" s="235"/>
      <c r="M162" s="236"/>
      <c r="N162" s="237"/>
      <c r="O162" s="237"/>
      <c r="P162" s="237"/>
      <c r="Q162" s="237"/>
      <c r="R162" s="237"/>
      <c r="S162" s="237"/>
      <c r="T162" s="238"/>
      <c r="AT162" s="239" t="s">
        <v>134</v>
      </c>
      <c r="AU162" s="239" t="s">
        <v>89</v>
      </c>
      <c r="AV162" s="12" t="s">
        <v>89</v>
      </c>
      <c r="AW162" s="12" t="s">
        <v>39</v>
      </c>
      <c r="AX162" s="12" t="s">
        <v>78</v>
      </c>
      <c r="AY162" s="239" t="s">
        <v>125</v>
      </c>
    </row>
    <row r="163" s="13" customFormat="1">
      <c r="B163" s="240"/>
      <c r="C163" s="241"/>
      <c r="D163" s="220" t="s">
        <v>134</v>
      </c>
      <c r="E163" s="242" t="s">
        <v>33</v>
      </c>
      <c r="F163" s="243" t="s">
        <v>137</v>
      </c>
      <c r="G163" s="241"/>
      <c r="H163" s="244">
        <v>1</v>
      </c>
      <c r="I163" s="245"/>
      <c r="J163" s="241"/>
      <c r="K163" s="241"/>
      <c r="L163" s="246"/>
      <c r="M163" s="247"/>
      <c r="N163" s="248"/>
      <c r="O163" s="248"/>
      <c r="P163" s="248"/>
      <c r="Q163" s="248"/>
      <c r="R163" s="248"/>
      <c r="S163" s="248"/>
      <c r="T163" s="249"/>
      <c r="AT163" s="250" t="s">
        <v>134</v>
      </c>
      <c r="AU163" s="250" t="s">
        <v>89</v>
      </c>
      <c r="AV163" s="13" t="s">
        <v>126</v>
      </c>
      <c r="AW163" s="13" t="s">
        <v>39</v>
      </c>
      <c r="AX163" s="13" t="s">
        <v>86</v>
      </c>
      <c r="AY163" s="250" t="s">
        <v>125</v>
      </c>
    </row>
    <row r="164" s="1" customFormat="1" ht="16.5" customHeight="1">
      <c r="B164" s="38"/>
      <c r="C164" s="251" t="s">
        <v>222</v>
      </c>
      <c r="D164" s="251" t="s">
        <v>157</v>
      </c>
      <c r="E164" s="252" t="s">
        <v>223</v>
      </c>
      <c r="F164" s="253" t="s">
        <v>224</v>
      </c>
      <c r="G164" s="254" t="s">
        <v>151</v>
      </c>
      <c r="H164" s="255">
        <v>1</v>
      </c>
      <c r="I164" s="256"/>
      <c r="J164" s="257">
        <f>ROUND(I164*H164,2)</f>
        <v>0</v>
      </c>
      <c r="K164" s="253" t="s">
        <v>33</v>
      </c>
      <c r="L164" s="258"/>
      <c r="M164" s="259" t="s">
        <v>33</v>
      </c>
      <c r="N164" s="260" t="s">
        <v>49</v>
      </c>
      <c r="O164" s="79"/>
      <c r="P164" s="215">
        <f>O164*H164</f>
        <v>0</v>
      </c>
      <c r="Q164" s="215">
        <v>0.035000000000000003</v>
      </c>
      <c r="R164" s="215">
        <f>Q164*H164</f>
        <v>0.035000000000000003</v>
      </c>
      <c r="S164" s="215">
        <v>0</v>
      </c>
      <c r="T164" s="216">
        <f>S164*H164</f>
        <v>0</v>
      </c>
      <c r="AR164" s="16" t="s">
        <v>160</v>
      </c>
      <c r="AT164" s="16" t="s">
        <v>157</v>
      </c>
      <c r="AU164" s="16" t="s">
        <v>89</v>
      </c>
      <c r="AY164" s="16" t="s">
        <v>125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6" t="s">
        <v>86</v>
      </c>
      <c r="BK164" s="217">
        <f>ROUND(I164*H164,2)</f>
        <v>0</v>
      </c>
      <c r="BL164" s="16" t="s">
        <v>126</v>
      </c>
      <c r="BM164" s="16" t="s">
        <v>225</v>
      </c>
    </row>
    <row r="165" s="11" customFormat="1">
      <c r="B165" s="218"/>
      <c r="C165" s="219"/>
      <c r="D165" s="220" t="s">
        <v>134</v>
      </c>
      <c r="E165" s="221" t="s">
        <v>33</v>
      </c>
      <c r="F165" s="222" t="s">
        <v>135</v>
      </c>
      <c r="G165" s="219"/>
      <c r="H165" s="221" t="s">
        <v>33</v>
      </c>
      <c r="I165" s="223"/>
      <c r="J165" s="219"/>
      <c r="K165" s="219"/>
      <c r="L165" s="224"/>
      <c r="M165" s="225"/>
      <c r="N165" s="226"/>
      <c r="O165" s="226"/>
      <c r="P165" s="226"/>
      <c r="Q165" s="226"/>
      <c r="R165" s="226"/>
      <c r="S165" s="226"/>
      <c r="T165" s="227"/>
      <c r="AT165" s="228" t="s">
        <v>134</v>
      </c>
      <c r="AU165" s="228" t="s">
        <v>89</v>
      </c>
      <c r="AV165" s="11" t="s">
        <v>86</v>
      </c>
      <c r="AW165" s="11" t="s">
        <v>39</v>
      </c>
      <c r="AX165" s="11" t="s">
        <v>78</v>
      </c>
      <c r="AY165" s="228" t="s">
        <v>125</v>
      </c>
    </row>
    <row r="166" s="12" customFormat="1">
      <c r="B166" s="229"/>
      <c r="C166" s="230"/>
      <c r="D166" s="220" t="s">
        <v>134</v>
      </c>
      <c r="E166" s="231" t="s">
        <v>33</v>
      </c>
      <c r="F166" s="232" t="s">
        <v>221</v>
      </c>
      <c r="G166" s="230"/>
      <c r="H166" s="233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AT166" s="239" t="s">
        <v>134</v>
      </c>
      <c r="AU166" s="239" t="s">
        <v>89</v>
      </c>
      <c r="AV166" s="12" t="s">
        <v>89</v>
      </c>
      <c r="AW166" s="12" t="s">
        <v>39</v>
      </c>
      <c r="AX166" s="12" t="s">
        <v>78</v>
      </c>
      <c r="AY166" s="239" t="s">
        <v>125</v>
      </c>
    </row>
    <row r="167" s="13" customFormat="1">
      <c r="B167" s="240"/>
      <c r="C167" s="241"/>
      <c r="D167" s="220" t="s">
        <v>134</v>
      </c>
      <c r="E167" s="242" t="s">
        <v>33</v>
      </c>
      <c r="F167" s="243" t="s">
        <v>137</v>
      </c>
      <c r="G167" s="241"/>
      <c r="H167" s="244">
        <v>1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AT167" s="250" t="s">
        <v>134</v>
      </c>
      <c r="AU167" s="250" t="s">
        <v>89</v>
      </c>
      <c r="AV167" s="13" t="s">
        <v>126</v>
      </c>
      <c r="AW167" s="13" t="s">
        <v>39</v>
      </c>
      <c r="AX167" s="13" t="s">
        <v>86</v>
      </c>
      <c r="AY167" s="250" t="s">
        <v>125</v>
      </c>
    </row>
    <row r="168" s="1" customFormat="1" ht="16.5" customHeight="1">
      <c r="B168" s="38"/>
      <c r="C168" s="206" t="s">
        <v>226</v>
      </c>
      <c r="D168" s="206" t="s">
        <v>128</v>
      </c>
      <c r="E168" s="207" t="s">
        <v>227</v>
      </c>
      <c r="F168" s="208" t="s">
        <v>228</v>
      </c>
      <c r="G168" s="209" t="s">
        <v>229</v>
      </c>
      <c r="H168" s="210">
        <v>1</v>
      </c>
      <c r="I168" s="211"/>
      <c r="J168" s="212">
        <f>ROUND(I168*H168,2)</f>
        <v>0</v>
      </c>
      <c r="K168" s="208" t="s">
        <v>33</v>
      </c>
      <c r="L168" s="43"/>
      <c r="M168" s="213" t="s">
        <v>33</v>
      </c>
      <c r="N168" s="214" t="s">
        <v>49</v>
      </c>
      <c r="O168" s="79"/>
      <c r="P168" s="215">
        <f>O168*H168</f>
        <v>0</v>
      </c>
      <c r="Q168" s="215">
        <v>0.050000000000000003</v>
      </c>
      <c r="R168" s="215">
        <f>Q168*H168</f>
        <v>0.050000000000000003</v>
      </c>
      <c r="S168" s="215">
        <v>0</v>
      </c>
      <c r="T168" s="216">
        <f>S168*H168</f>
        <v>0</v>
      </c>
      <c r="AR168" s="16" t="s">
        <v>126</v>
      </c>
      <c r="AT168" s="16" t="s">
        <v>128</v>
      </c>
      <c r="AU168" s="16" t="s">
        <v>89</v>
      </c>
      <c r="AY168" s="16" t="s">
        <v>125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6" t="s">
        <v>86</v>
      </c>
      <c r="BK168" s="217">
        <f>ROUND(I168*H168,2)</f>
        <v>0</v>
      </c>
      <c r="BL168" s="16" t="s">
        <v>126</v>
      </c>
      <c r="BM168" s="16" t="s">
        <v>230</v>
      </c>
    </row>
    <row r="169" s="11" customFormat="1">
      <c r="B169" s="218"/>
      <c r="C169" s="219"/>
      <c r="D169" s="220" t="s">
        <v>134</v>
      </c>
      <c r="E169" s="221" t="s">
        <v>33</v>
      </c>
      <c r="F169" s="222" t="s">
        <v>135</v>
      </c>
      <c r="G169" s="219"/>
      <c r="H169" s="221" t="s">
        <v>33</v>
      </c>
      <c r="I169" s="223"/>
      <c r="J169" s="219"/>
      <c r="K169" s="219"/>
      <c r="L169" s="224"/>
      <c r="M169" s="225"/>
      <c r="N169" s="226"/>
      <c r="O169" s="226"/>
      <c r="P169" s="226"/>
      <c r="Q169" s="226"/>
      <c r="R169" s="226"/>
      <c r="S169" s="226"/>
      <c r="T169" s="227"/>
      <c r="AT169" s="228" t="s">
        <v>134</v>
      </c>
      <c r="AU169" s="228" t="s">
        <v>89</v>
      </c>
      <c r="AV169" s="11" t="s">
        <v>86</v>
      </c>
      <c r="AW169" s="11" t="s">
        <v>39</v>
      </c>
      <c r="AX169" s="11" t="s">
        <v>78</v>
      </c>
      <c r="AY169" s="228" t="s">
        <v>125</v>
      </c>
    </row>
    <row r="170" s="11" customFormat="1">
      <c r="B170" s="218"/>
      <c r="C170" s="219"/>
      <c r="D170" s="220" t="s">
        <v>134</v>
      </c>
      <c r="E170" s="221" t="s">
        <v>33</v>
      </c>
      <c r="F170" s="222" t="s">
        <v>231</v>
      </c>
      <c r="G170" s="219"/>
      <c r="H170" s="221" t="s">
        <v>33</v>
      </c>
      <c r="I170" s="223"/>
      <c r="J170" s="219"/>
      <c r="K170" s="219"/>
      <c r="L170" s="224"/>
      <c r="M170" s="225"/>
      <c r="N170" s="226"/>
      <c r="O170" s="226"/>
      <c r="P170" s="226"/>
      <c r="Q170" s="226"/>
      <c r="R170" s="226"/>
      <c r="S170" s="226"/>
      <c r="T170" s="227"/>
      <c r="AT170" s="228" t="s">
        <v>134</v>
      </c>
      <c r="AU170" s="228" t="s">
        <v>89</v>
      </c>
      <c r="AV170" s="11" t="s">
        <v>86</v>
      </c>
      <c r="AW170" s="11" t="s">
        <v>39</v>
      </c>
      <c r="AX170" s="11" t="s">
        <v>78</v>
      </c>
      <c r="AY170" s="228" t="s">
        <v>125</v>
      </c>
    </row>
    <row r="171" s="11" customFormat="1">
      <c r="B171" s="218"/>
      <c r="C171" s="219"/>
      <c r="D171" s="220" t="s">
        <v>134</v>
      </c>
      <c r="E171" s="221" t="s">
        <v>33</v>
      </c>
      <c r="F171" s="222" t="s">
        <v>232</v>
      </c>
      <c r="G171" s="219"/>
      <c r="H171" s="221" t="s">
        <v>33</v>
      </c>
      <c r="I171" s="223"/>
      <c r="J171" s="219"/>
      <c r="K171" s="219"/>
      <c r="L171" s="224"/>
      <c r="M171" s="225"/>
      <c r="N171" s="226"/>
      <c r="O171" s="226"/>
      <c r="P171" s="226"/>
      <c r="Q171" s="226"/>
      <c r="R171" s="226"/>
      <c r="S171" s="226"/>
      <c r="T171" s="227"/>
      <c r="AT171" s="228" t="s">
        <v>134</v>
      </c>
      <c r="AU171" s="228" t="s">
        <v>89</v>
      </c>
      <c r="AV171" s="11" t="s">
        <v>86</v>
      </c>
      <c r="AW171" s="11" t="s">
        <v>39</v>
      </c>
      <c r="AX171" s="11" t="s">
        <v>78</v>
      </c>
      <c r="AY171" s="228" t="s">
        <v>125</v>
      </c>
    </row>
    <row r="172" s="11" customFormat="1">
      <c r="B172" s="218"/>
      <c r="C172" s="219"/>
      <c r="D172" s="220" t="s">
        <v>134</v>
      </c>
      <c r="E172" s="221" t="s">
        <v>33</v>
      </c>
      <c r="F172" s="222" t="s">
        <v>233</v>
      </c>
      <c r="G172" s="219"/>
      <c r="H172" s="221" t="s">
        <v>33</v>
      </c>
      <c r="I172" s="223"/>
      <c r="J172" s="219"/>
      <c r="K172" s="219"/>
      <c r="L172" s="224"/>
      <c r="M172" s="225"/>
      <c r="N172" s="226"/>
      <c r="O172" s="226"/>
      <c r="P172" s="226"/>
      <c r="Q172" s="226"/>
      <c r="R172" s="226"/>
      <c r="S172" s="226"/>
      <c r="T172" s="227"/>
      <c r="AT172" s="228" t="s">
        <v>134</v>
      </c>
      <c r="AU172" s="228" t="s">
        <v>89</v>
      </c>
      <c r="AV172" s="11" t="s">
        <v>86</v>
      </c>
      <c r="AW172" s="11" t="s">
        <v>39</v>
      </c>
      <c r="AX172" s="11" t="s">
        <v>78</v>
      </c>
      <c r="AY172" s="228" t="s">
        <v>125</v>
      </c>
    </row>
    <row r="173" s="11" customFormat="1">
      <c r="B173" s="218"/>
      <c r="C173" s="219"/>
      <c r="D173" s="220" t="s">
        <v>134</v>
      </c>
      <c r="E173" s="221" t="s">
        <v>33</v>
      </c>
      <c r="F173" s="222" t="s">
        <v>234</v>
      </c>
      <c r="G173" s="219"/>
      <c r="H173" s="221" t="s">
        <v>33</v>
      </c>
      <c r="I173" s="223"/>
      <c r="J173" s="219"/>
      <c r="K173" s="219"/>
      <c r="L173" s="224"/>
      <c r="M173" s="225"/>
      <c r="N173" s="226"/>
      <c r="O173" s="226"/>
      <c r="P173" s="226"/>
      <c r="Q173" s="226"/>
      <c r="R173" s="226"/>
      <c r="S173" s="226"/>
      <c r="T173" s="227"/>
      <c r="AT173" s="228" t="s">
        <v>134</v>
      </c>
      <c r="AU173" s="228" t="s">
        <v>89</v>
      </c>
      <c r="AV173" s="11" t="s">
        <v>86</v>
      </c>
      <c r="AW173" s="11" t="s">
        <v>39</v>
      </c>
      <c r="AX173" s="11" t="s">
        <v>78</v>
      </c>
      <c r="AY173" s="228" t="s">
        <v>125</v>
      </c>
    </row>
    <row r="174" s="12" customFormat="1">
      <c r="B174" s="229"/>
      <c r="C174" s="230"/>
      <c r="D174" s="220" t="s">
        <v>134</v>
      </c>
      <c r="E174" s="231" t="s">
        <v>33</v>
      </c>
      <c r="F174" s="232" t="s">
        <v>86</v>
      </c>
      <c r="G174" s="230"/>
      <c r="H174" s="233">
        <v>1</v>
      </c>
      <c r="I174" s="234"/>
      <c r="J174" s="230"/>
      <c r="K174" s="230"/>
      <c r="L174" s="235"/>
      <c r="M174" s="236"/>
      <c r="N174" s="237"/>
      <c r="O174" s="237"/>
      <c r="P174" s="237"/>
      <c r="Q174" s="237"/>
      <c r="R174" s="237"/>
      <c r="S174" s="237"/>
      <c r="T174" s="238"/>
      <c r="AT174" s="239" t="s">
        <v>134</v>
      </c>
      <c r="AU174" s="239" t="s">
        <v>89</v>
      </c>
      <c r="AV174" s="12" t="s">
        <v>89</v>
      </c>
      <c r="AW174" s="12" t="s">
        <v>39</v>
      </c>
      <c r="AX174" s="12" t="s">
        <v>78</v>
      </c>
      <c r="AY174" s="239" t="s">
        <v>125</v>
      </c>
    </row>
    <row r="175" s="13" customFormat="1">
      <c r="B175" s="240"/>
      <c r="C175" s="241"/>
      <c r="D175" s="220" t="s">
        <v>134</v>
      </c>
      <c r="E175" s="242" t="s">
        <v>33</v>
      </c>
      <c r="F175" s="243" t="s">
        <v>137</v>
      </c>
      <c r="G175" s="241"/>
      <c r="H175" s="244">
        <v>1</v>
      </c>
      <c r="I175" s="245"/>
      <c r="J175" s="241"/>
      <c r="K175" s="241"/>
      <c r="L175" s="246"/>
      <c r="M175" s="247"/>
      <c r="N175" s="248"/>
      <c r="O175" s="248"/>
      <c r="P175" s="248"/>
      <c r="Q175" s="248"/>
      <c r="R175" s="248"/>
      <c r="S175" s="248"/>
      <c r="T175" s="249"/>
      <c r="AT175" s="250" t="s">
        <v>134</v>
      </c>
      <c r="AU175" s="250" t="s">
        <v>89</v>
      </c>
      <c r="AV175" s="13" t="s">
        <v>126</v>
      </c>
      <c r="AW175" s="13" t="s">
        <v>39</v>
      </c>
      <c r="AX175" s="13" t="s">
        <v>86</v>
      </c>
      <c r="AY175" s="250" t="s">
        <v>125</v>
      </c>
    </row>
    <row r="176" s="10" customFormat="1" ht="22.8" customHeight="1">
      <c r="B176" s="190"/>
      <c r="C176" s="191"/>
      <c r="D176" s="192" t="s">
        <v>77</v>
      </c>
      <c r="E176" s="204" t="s">
        <v>179</v>
      </c>
      <c r="F176" s="204" t="s">
        <v>235</v>
      </c>
      <c r="G176" s="191"/>
      <c r="H176" s="191"/>
      <c r="I176" s="194"/>
      <c r="J176" s="205">
        <f>BK176</f>
        <v>0</v>
      </c>
      <c r="K176" s="191"/>
      <c r="L176" s="196"/>
      <c r="M176" s="197"/>
      <c r="N176" s="198"/>
      <c r="O176" s="198"/>
      <c r="P176" s="199">
        <f>SUM(P177:P191)</f>
        <v>0</v>
      </c>
      <c r="Q176" s="198"/>
      <c r="R176" s="199">
        <f>SUM(R177:R191)</f>
        <v>0.0064734400000000004</v>
      </c>
      <c r="S176" s="198"/>
      <c r="T176" s="200">
        <f>SUM(T177:T191)</f>
        <v>0.371944</v>
      </c>
      <c r="AR176" s="201" t="s">
        <v>86</v>
      </c>
      <c r="AT176" s="202" t="s">
        <v>77</v>
      </c>
      <c r="AU176" s="202" t="s">
        <v>86</v>
      </c>
      <c r="AY176" s="201" t="s">
        <v>125</v>
      </c>
      <c r="BK176" s="203">
        <f>SUM(BK177:BK191)</f>
        <v>0</v>
      </c>
    </row>
    <row r="177" s="1" customFormat="1" ht="22.5" customHeight="1">
      <c r="B177" s="38"/>
      <c r="C177" s="206" t="s">
        <v>236</v>
      </c>
      <c r="D177" s="206" t="s">
        <v>128</v>
      </c>
      <c r="E177" s="207" t="s">
        <v>237</v>
      </c>
      <c r="F177" s="208" t="s">
        <v>238</v>
      </c>
      <c r="G177" s="209" t="s">
        <v>131</v>
      </c>
      <c r="H177" s="210">
        <v>0.152</v>
      </c>
      <c r="I177" s="211"/>
      <c r="J177" s="212">
        <f>ROUND(I177*H177,2)</f>
        <v>0</v>
      </c>
      <c r="K177" s="208" t="s">
        <v>132</v>
      </c>
      <c r="L177" s="43"/>
      <c r="M177" s="213" t="s">
        <v>33</v>
      </c>
      <c r="N177" s="214" t="s">
        <v>49</v>
      </c>
      <c r="O177" s="79"/>
      <c r="P177" s="215">
        <f>O177*H177</f>
        <v>0</v>
      </c>
      <c r="Q177" s="215">
        <v>0.00147</v>
      </c>
      <c r="R177" s="215">
        <f>Q177*H177</f>
        <v>0.00022343999999999999</v>
      </c>
      <c r="S177" s="215">
        <v>2.4470000000000001</v>
      </c>
      <c r="T177" s="216">
        <f>S177*H177</f>
        <v>0.371944</v>
      </c>
      <c r="AR177" s="16" t="s">
        <v>126</v>
      </c>
      <c r="AT177" s="16" t="s">
        <v>128</v>
      </c>
      <c r="AU177" s="16" t="s">
        <v>89</v>
      </c>
      <c r="AY177" s="16" t="s">
        <v>125</v>
      </c>
      <c r="BE177" s="217">
        <f>IF(N177="základní",J177,0)</f>
        <v>0</v>
      </c>
      <c r="BF177" s="217">
        <f>IF(N177="snížená",J177,0)</f>
        <v>0</v>
      </c>
      <c r="BG177" s="217">
        <f>IF(N177="zákl. přenesená",J177,0)</f>
        <v>0</v>
      </c>
      <c r="BH177" s="217">
        <f>IF(N177="sníž. přenesená",J177,0)</f>
        <v>0</v>
      </c>
      <c r="BI177" s="217">
        <f>IF(N177="nulová",J177,0)</f>
        <v>0</v>
      </c>
      <c r="BJ177" s="16" t="s">
        <v>86</v>
      </c>
      <c r="BK177" s="217">
        <f>ROUND(I177*H177,2)</f>
        <v>0</v>
      </c>
      <c r="BL177" s="16" t="s">
        <v>126</v>
      </c>
      <c r="BM177" s="16" t="s">
        <v>239</v>
      </c>
    </row>
    <row r="178" s="11" customFormat="1">
      <c r="B178" s="218"/>
      <c r="C178" s="219"/>
      <c r="D178" s="220" t="s">
        <v>134</v>
      </c>
      <c r="E178" s="221" t="s">
        <v>33</v>
      </c>
      <c r="F178" s="222" t="s">
        <v>135</v>
      </c>
      <c r="G178" s="219"/>
      <c r="H178" s="221" t="s">
        <v>33</v>
      </c>
      <c r="I178" s="223"/>
      <c r="J178" s="219"/>
      <c r="K178" s="219"/>
      <c r="L178" s="224"/>
      <c r="M178" s="225"/>
      <c r="N178" s="226"/>
      <c r="O178" s="226"/>
      <c r="P178" s="226"/>
      <c r="Q178" s="226"/>
      <c r="R178" s="226"/>
      <c r="S178" s="226"/>
      <c r="T178" s="227"/>
      <c r="AT178" s="228" t="s">
        <v>134</v>
      </c>
      <c r="AU178" s="228" t="s">
        <v>89</v>
      </c>
      <c r="AV178" s="11" t="s">
        <v>86</v>
      </c>
      <c r="AW178" s="11" t="s">
        <v>39</v>
      </c>
      <c r="AX178" s="11" t="s">
        <v>78</v>
      </c>
      <c r="AY178" s="228" t="s">
        <v>125</v>
      </c>
    </row>
    <row r="179" s="12" customFormat="1">
      <c r="B179" s="229"/>
      <c r="C179" s="230"/>
      <c r="D179" s="220" t="s">
        <v>134</v>
      </c>
      <c r="E179" s="231" t="s">
        <v>33</v>
      </c>
      <c r="F179" s="232" t="s">
        <v>240</v>
      </c>
      <c r="G179" s="230"/>
      <c r="H179" s="233">
        <v>0.152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AT179" s="239" t="s">
        <v>134</v>
      </c>
      <c r="AU179" s="239" t="s">
        <v>89</v>
      </c>
      <c r="AV179" s="12" t="s">
        <v>89</v>
      </c>
      <c r="AW179" s="12" t="s">
        <v>39</v>
      </c>
      <c r="AX179" s="12" t="s">
        <v>78</v>
      </c>
      <c r="AY179" s="239" t="s">
        <v>125</v>
      </c>
    </row>
    <row r="180" s="13" customFormat="1">
      <c r="B180" s="240"/>
      <c r="C180" s="241"/>
      <c r="D180" s="220" t="s">
        <v>134</v>
      </c>
      <c r="E180" s="242" t="s">
        <v>33</v>
      </c>
      <c r="F180" s="243" t="s">
        <v>137</v>
      </c>
      <c r="G180" s="241"/>
      <c r="H180" s="244">
        <v>0.152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AT180" s="250" t="s">
        <v>134</v>
      </c>
      <c r="AU180" s="250" t="s">
        <v>89</v>
      </c>
      <c r="AV180" s="13" t="s">
        <v>126</v>
      </c>
      <c r="AW180" s="13" t="s">
        <v>39</v>
      </c>
      <c r="AX180" s="13" t="s">
        <v>86</v>
      </c>
      <c r="AY180" s="250" t="s">
        <v>125</v>
      </c>
    </row>
    <row r="181" s="1" customFormat="1" ht="16.5" customHeight="1">
      <c r="B181" s="38"/>
      <c r="C181" s="206" t="s">
        <v>7</v>
      </c>
      <c r="D181" s="206" t="s">
        <v>128</v>
      </c>
      <c r="E181" s="207" t="s">
        <v>241</v>
      </c>
      <c r="F181" s="208" t="s">
        <v>242</v>
      </c>
      <c r="G181" s="209" t="s">
        <v>144</v>
      </c>
      <c r="H181" s="210">
        <v>12.5</v>
      </c>
      <c r="I181" s="211"/>
      <c r="J181" s="212">
        <f>ROUND(I181*H181,2)</f>
        <v>0</v>
      </c>
      <c r="K181" s="208" t="s">
        <v>33</v>
      </c>
      <c r="L181" s="43"/>
      <c r="M181" s="213" t="s">
        <v>33</v>
      </c>
      <c r="N181" s="214" t="s">
        <v>49</v>
      </c>
      <c r="O181" s="79"/>
      <c r="P181" s="215">
        <f>O181*H181</f>
        <v>0</v>
      </c>
      <c r="Q181" s="215">
        <v>0.00050000000000000001</v>
      </c>
      <c r="R181" s="215">
        <f>Q181*H181</f>
        <v>0.0062500000000000003</v>
      </c>
      <c r="S181" s="215">
        <v>0</v>
      </c>
      <c r="T181" s="216">
        <f>S181*H181</f>
        <v>0</v>
      </c>
      <c r="AR181" s="16" t="s">
        <v>126</v>
      </c>
      <c r="AT181" s="16" t="s">
        <v>128</v>
      </c>
      <c r="AU181" s="16" t="s">
        <v>89</v>
      </c>
      <c r="AY181" s="16" t="s">
        <v>125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6" t="s">
        <v>86</v>
      </c>
      <c r="BK181" s="217">
        <f>ROUND(I181*H181,2)</f>
        <v>0</v>
      </c>
      <c r="BL181" s="16" t="s">
        <v>126</v>
      </c>
      <c r="BM181" s="16" t="s">
        <v>243</v>
      </c>
    </row>
    <row r="182" s="11" customFormat="1">
      <c r="B182" s="218"/>
      <c r="C182" s="219"/>
      <c r="D182" s="220" t="s">
        <v>134</v>
      </c>
      <c r="E182" s="221" t="s">
        <v>33</v>
      </c>
      <c r="F182" s="222" t="s">
        <v>135</v>
      </c>
      <c r="G182" s="219"/>
      <c r="H182" s="221" t="s">
        <v>33</v>
      </c>
      <c r="I182" s="223"/>
      <c r="J182" s="219"/>
      <c r="K182" s="219"/>
      <c r="L182" s="224"/>
      <c r="M182" s="225"/>
      <c r="N182" s="226"/>
      <c r="O182" s="226"/>
      <c r="P182" s="226"/>
      <c r="Q182" s="226"/>
      <c r="R182" s="226"/>
      <c r="S182" s="226"/>
      <c r="T182" s="227"/>
      <c r="AT182" s="228" t="s">
        <v>134</v>
      </c>
      <c r="AU182" s="228" t="s">
        <v>89</v>
      </c>
      <c r="AV182" s="11" t="s">
        <v>86</v>
      </c>
      <c r="AW182" s="11" t="s">
        <v>39</v>
      </c>
      <c r="AX182" s="11" t="s">
        <v>78</v>
      </c>
      <c r="AY182" s="228" t="s">
        <v>125</v>
      </c>
    </row>
    <row r="183" s="11" customFormat="1">
      <c r="B183" s="218"/>
      <c r="C183" s="219"/>
      <c r="D183" s="220" t="s">
        <v>134</v>
      </c>
      <c r="E183" s="221" t="s">
        <v>33</v>
      </c>
      <c r="F183" s="222" t="s">
        <v>244</v>
      </c>
      <c r="G183" s="219"/>
      <c r="H183" s="221" t="s">
        <v>33</v>
      </c>
      <c r="I183" s="223"/>
      <c r="J183" s="219"/>
      <c r="K183" s="219"/>
      <c r="L183" s="224"/>
      <c r="M183" s="225"/>
      <c r="N183" s="226"/>
      <c r="O183" s="226"/>
      <c r="P183" s="226"/>
      <c r="Q183" s="226"/>
      <c r="R183" s="226"/>
      <c r="S183" s="226"/>
      <c r="T183" s="227"/>
      <c r="AT183" s="228" t="s">
        <v>134</v>
      </c>
      <c r="AU183" s="228" t="s">
        <v>89</v>
      </c>
      <c r="AV183" s="11" t="s">
        <v>86</v>
      </c>
      <c r="AW183" s="11" t="s">
        <v>39</v>
      </c>
      <c r="AX183" s="11" t="s">
        <v>78</v>
      </c>
      <c r="AY183" s="228" t="s">
        <v>125</v>
      </c>
    </row>
    <row r="184" s="11" customFormat="1">
      <c r="B184" s="218"/>
      <c r="C184" s="219"/>
      <c r="D184" s="220" t="s">
        <v>134</v>
      </c>
      <c r="E184" s="221" t="s">
        <v>33</v>
      </c>
      <c r="F184" s="222" t="s">
        <v>245</v>
      </c>
      <c r="G184" s="219"/>
      <c r="H184" s="221" t="s">
        <v>33</v>
      </c>
      <c r="I184" s="223"/>
      <c r="J184" s="219"/>
      <c r="K184" s="219"/>
      <c r="L184" s="224"/>
      <c r="M184" s="225"/>
      <c r="N184" s="226"/>
      <c r="O184" s="226"/>
      <c r="P184" s="226"/>
      <c r="Q184" s="226"/>
      <c r="R184" s="226"/>
      <c r="S184" s="226"/>
      <c r="T184" s="227"/>
      <c r="AT184" s="228" t="s">
        <v>134</v>
      </c>
      <c r="AU184" s="228" t="s">
        <v>89</v>
      </c>
      <c r="AV184" s="11" t="s">
        <v>86</v>
      </c>
      <c r="AW184" s="11" t="s">
        <v>39</v>
      </c>
      <c r="AX184" s="11" t="s">
        <v>78</v>
      </c>
      <c r="AY184" s="228" t="s">
        <v>125</v>
      </c>
    </row>
    <row r="185" s="12" customFormat="1">
      <c r="B185" s="229"/>
      <c r="C185" s="230"/>
      <c r="D185" s="220" t="s">
        <v>134</v>
      </c>
      <c r="E185" s="231" t="s">
        <v>33</v>
      </c>
      <c r="F185" s="232" t="s">
        <v>246</v>
      </c>
      <c r="G185" s="230"/>
      <c r="H185" s="233">
        <v>12.5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AT185" s="239" t="s">
        <v>134</v>
      </c>
      <c r="AU185" s="239" t="s">
        <v>89</v>
      </c>
      <c r="AV185" s="12" t="s">
        <v>89</v>
      </c>
      <c r="AW185" s="12" t="s">
        <v>39</v>
      </c>
      <c r="AX185" s="12" t="s">
        <v>78</v>
      </c>
      <c r="AY185" s="239" t="s">
        <v>125</v>
      </c>
    </row>
    <row r="186" s="13" customFormat="1">
      <c r="B186" s="240"/>
      <c r="C186" s="241"/>
      <c r="D186" s="220" t="s">
        <v>134</v>
      </c>
      <c r="E186" s="242" t="s">
        <v>33</v>
      </c>
      <c r="F186" s="243" t="s">
        <v>137</v>
      </c>
      <c r="G186" s="241"/>
      <c r="H186" s="244">
        <v>12.5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AT186" s="250" t="s">
        <v>134</v>
      </c>
      <c r="AU186" s="250" t="s">
        <v>89</v>
      </c>
      <c r="AV186" s="13" t="s">
        <v>126</v>
      </c>
      <c r="AW186" s="13" t="s">
        <v>39</v>
      </c>
      <c r="AX186" s="13" t="s">
        <v>86</v>
      </c>
      <c r="AY186" s="250" t="s">
        <v>125</v>
      </c>
    </row>
    <row r="187" s="1" customFormat="1" ht="16.5" customHeight="1">
      <c r="B187" s="38"/>
      <c r="C187" s="206" t="s">
        <v>247</v>
      </c>
      <c r="D187" s="206" t="s">
        <v>128</v>
      </c>
      <c r="E187" s="207" t="s">
        <v>248</v>
      </c>
      <c r="F187" s="208" t="s">
        <v>249</v>
      </c>
      <c r="G187" s="209" t="s">
        <v>151</v>
      </c>
      <c r="H187" s="210">
        <v>2</v>
      </c>
      <c r="I187" s="211"/>
      <c r="J187" s="212">
        <f>ROUND(I187*H187,2)</f>
        <v>0</v>
      </c>
      <c r="K187" s="208" t="s">
        <v>33</v>
      </c>
      <c r="L187" s="43"/>
      <c r="M187" s="213" t="s">
        <v>33</v>
      </c>
      <c r="N187" s="214" t="s">
        <v>49</v>
      </c>
      <c r="O187" s="79"/>
      <c r="P187" s="215">
        <f>O187*H187</f>
        <v>0</v>
      </c>
      <c r="Q187" s="215">
        <v>0</v>
      </c>
      <c r="R187" s="215">
        <f>Q187*H187</f>
        <v>0</v>
      </c>
      <c r="S187" s="215">
        <v>0</v>
      </c>
      <c r="T187" s="216">
        <f>S187*H187</f>
        <v>0</v>
      </c>
      <c r="AR187" s="16" t="s">
        <v>126</v>
      </c>
      <c r="AT187" s="16" t="s">
        <v>128</v>
      </c>
      <c r="AU187" s="16" t="s">
        <v>89</v>
      </c>
      <c r="AY187" s="16" t="s">
        <v>125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6" t="s">
        <v>86</v>
      </c>
      <c r="BK187" s="217">
        <f>ROUND(I187*H187,2)</f>
        <v>0</v>
      </c>
      <c r="BL187" s="16" t="s">
        <v>126</v>
      </c>
      <c r="BM187" s="16" t="s">
        <v>250</v>
      </c>
    </row>
    <row r="188" s="11" customFormat="1">
      <c r="B188" s="218"/>
      <c r="C188" s="219"/>
      <c r="D188" s="220" t="s">
        <v>134</v>
      </c>
      <c r="E188" s="221" t="s">
        <v>33</v>
      </c>
      <c r="F188" s="222" t="s">
        <v>135</v>
      </c>
      <c r="G188" s="219"/>
      <c r="H188" s="221" t="s">
        <v>33</v>
      </c>
      <c r="I188" s="223"/>
      <c r="J188" s="219"/>
      <c r="K188" s="219"/>
      <c r="L188" s="224"/>
      <c r="M188" s="225"/>
      <c r="N188" s="226"/>
      <c r="O188" s="226"/>
      <c r="P188" s="226"/>
      <c r="Q188" s="226"/>
      <c r="R188" s="226"/>
      <c r="S188" s="226"/>
      <c r="T188" s="227"/>
      <c r="AT188" s="228" t="s">
        <v>134</v>
      </c>
      <c r="AU188" s="228" t="s">
        <v>89</v>
      </c>
      <c r="AV188" s="11" t="s">
        <v>86</v>
      </c>
      <c r="AW188" s="11" t="s">
        <v>39</v>
      </c>
      <c r="AX188" s="11" t="s">
        <v>78</v>
      </c>
      <c r="AY188" s="228" t="s">
        <v>125</v>
      </c>
    </row>
    <row r="189" s="11" customFormat="1">
      <c r="B189" s="218"/>
      <c r="C189" s="219"/>
      <c r="D189" s="220" t="s">
        <v>134</v>
      </c>
      <c r="E189" s="221" t="s">
        <v>33</v>
      </c>
      <c r="F189" s="222" t="s">
        <v>251</v>
      </c>
      <c r="G189" s="219"/>
      <c r="H189" s="221" t="s">
        <v>33</v>
      </c>
      <c r="I189" s="223"/>
      <c r="J189" s="219"/>
      <c r="K189" s="219"/>
      <c r="L189" s="224"/>
      <c r="M189" s="225"/>
      <c r="N189" s="226"/>
      <c r="O189" s="226"/>
      <c r="P189" s="226"/>
      <c r="Q189" s="226"/>
      <c r="R189" s="226"/>
      <c r="S189" s="226"/>
      <c r="T189" s="227"/>
      <c r="AT189" s="228" t="s">
        <v>134</v>
      </c>
      <c r="AU189" s="228" t="s">
        <v>89</v>
      </c>
      <c r="AV189" s="11" t="s">
        <v>86</v>
      </c>
      <c r="AW189" s="11" t="s">
        <v>39</v>
      </c>
      <c r="AX189" s="11" t="s">
        <v>78</v>
      </c>
      <c r="AY189" s="228" t="s">
        <v>125</v>
      </c>
    </row>
    <row r="190" s="12" customFormat="1">
      <c r="B190" s="229"/>
      <c r="C190" s="230"/>
      <c r="D190" s="220" t="s">
        <v>134</v>
      </c>
      <c r="E190" s="231" t="s">
        <v>33</v>
      </c>
      <c r="F190" s="232" t="s">
        <v>252</v>
      </c>
      <c r="G190" s="230"/>
      <c r="H190" s="233">
        <v>2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AT190" s="239" t="s">
        <v>134</v>
      </c>
      <c r="AU190" s="239" t="s">
        <v>89</v>
      </c>
      <c r="AV190" s="12" t="s">
        <v>89</v>
      </c>
      <c r="AW190" s="12" t="s">
        <v>39</v>
      </c>
      <c r="AX190" s="12" t="s">
        <v>78</v>
      </c>
      <c r="AY190" s="239" t="s">
        <v>125</v>
      </c>
    </row>
    <row r="191" s="13" customFormat="1">
      <c r="B191" s="240"/>
      <c r="C191" s="241"/>
      <c r="D191" s="220" t="s">
        <v>134</v>
      </c>
      <c r="E191" s="242" t="s">
        <v>33</v>
      </c>
      <c r="F191" s="243" t="s">
        <v>137</v>
      </c>
      <c r="G191" s="241"/>
      <c r="H191" s="244">
        <v>2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AT191" s="250" t="s">
        <v>134</v>
      </c>
      <c r="AU191" s="250" t="s">
        <v>89</v>
      </c>
      <c r="AV191" s="13" t="s">
        <v>126</v>
      </c>
      <c r="AW191" s="13" t="s">
        <v>39</v>
      </c>
      <c r="AX191" s="13" t="s">
        <v>86</v>
      </c>
      <c r="AY191" s="250" t="s">
        <v>125</v>
      </c>
    </row>
    <row r="192" s="10" customFormat="1" ht="22.8" customHeight="1">
      <c r="B192" s="190"/>
      <c r="C192" s="191"/>
      <c r="D192" s="192" t="s">
        <v>77</v>
      </c>
      <c r="E192" s="204" t="s">
        <v>253</v>
      </c>
      <c r="F192" s="204" t="s">
        <v>254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SUM(P193:P213)</f>
        <v>0</v>
      </c>
      <c r="Q192" s="198"/>
      <c r="R192" s="199">
        <f>SUM(R193:R213)</f>
        <v>0</v>
      </c>
      <c r="S192" s="198"/>
      <c r="T192" s="200">
        <f>SUM(T193:T213)</f>
        <v>0</v>
      </c>
      <c r="AR192" s="201" t="s">
        <v>86</v>
      </c>
      <c r="AT192" s="202" t="s">
        <v>77</v>
      </c>
      <c r="AU192" s="202" t="s">
        <v>86</v>
      </c>
      <c r="AY192" s="201" t="s">
        <v>125</v>
      </c>
      <c r="BK192" s="203">
        <f>SUM(BK193:BK213)</f>
        <v>0</v>
      </c>
    </row>
    <row r="193" s="1" customFormat="1" ht="16.5" customHeight="1">
      <c r="B193" s="38"/>
      <c r="C193" s="206" t="s">
        <v>255</v>
      </c>
      <c r="D193" s="206" t="s">
        <v>128</v>
      </c>
      <c r="E193" s="207" t="s">
        <v>256</v>
      </c>
      <c r="F193" s="208" t="s">
        <v>257</v>
      </c>
      <c r="G193" s="209" t="s">
        <v>258</v>
      </c>
      <c r="H193" s="210">
        <v>1.972</v>
      </c>
      <c r="I193" s="211"/>
      <c r="J193" s="212">
        <f>ROUND(I193*H193,2)</f>
        <v>0</v>
      </c>
      <c r="K193" s="208" t="s">
        <v>132</v>
      </c>
      <c r="L193" s="43"/>
      <c r="M193" s="213" t="s">
        <v>33</v>
      </c>
      <c r="N193" s="214" t="s">
        <v>49</v>
      </c>
      <c r="O193" s="79"/>
      <c r="P193" s="215">
        <f>O193*H193</f>
        <v>0</v>
      </c>
      <c r="Q193" s="215">
        <v>0</v>
      </c>
      <c r="R193" s="215">
        <f>Q193*H193</f>
        <v>0</v>
      </c>
      <c r="S193" s="215">
        <v>0</v>
      </c>
      <c r="T193" s="216">
        <f>S193*H193</f>
        <v>0</v>
      </c>
      <c r="AR193" s="16" t="s">
        <v>126</v>
      </c>
      <c r="AT193" s="16" t="s">
        <v>128</v>
      </c>
      <c r="AU193" s="16" t="s">
        <v>89</v>
      </c>
      <c r="AY193" s="16" t="s">
        <v>125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6" t="s">
        <v>86</v>
      </c>
      <c r="BK193" s="217">
        <f>ROUND(I193*H193,2)</f>
        <v>0</v>
      </c>
      <c r="BL193" s="16" t="s">
        <v>126</v>
      </c>
      <c r="BM193" s="16" t="s">
        <v>259</v>
      </c>
    </row>
    <row r="194" s="11" customFormat="1">
      <c r="B194" s="218"/>
      <c r="C194" s="219"/>
      <c r="D194" s="220" t="s">
        <v>134</v>
      </c>
      <c r="E194" s="221" t="s">
        <v>33</v>
      </c>
      <c r="F194" s="222" t="s">
        <v>260</v>
      </c>
      <c r="G194" s="219"/>
      <c r="H194" s="221" t="s">
        <v>33</v>
      </c>
      <c r="I194" s="223"/>
      <c r="J194" s="219"/>
      <c r="K194" s="219"/>
      <c r="L194" s="224"/>
      <c r="M194" s="225"/>
      <c r="N194" s="226"/>
      <c r="O194" s="226"/>
      <c r="P194" s="226"/>
      <c r="Q194" s="226"/>
      <c r="R194" s="226"/>
      <c r="S194" s="226"/>
      <c r="T194" s="227"/>
      <c r="AT194" s="228" t="s">
        <v>134</v>
      </c>
      <c r="AU194" s="228" t="s">
        <v>89</v>
      </c>
      <c r="AV194" s="11" t="s">
        <v>86</v>
      </c>
      <c r="AW194" s="11" t="s">
        <v>39</v>
      </c>
      <c r="AX194" s="11" t="s">
        <v>78</v>
      </c>
      <c r="AY194" s="228" t="s">
        <v>125</v>
      </c>
    </row>
    <row r="195" s="12" customFormat="1">
      <c r="B195" s="229"/>
      <c r="C195" s="230"/>
      <c r="D195" s="220" t="s">
        <v>134</v>
      </c>
      <c r="E195" s="231" t="s">
        <v>33</v>
      </c>
      <c r="F195" s="232" t="s">
        <v>261</v>
      </c>
      <c r="G195" s="230"/>
      <c r="H195" s="233">
        <v>0.372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AT195" s="239" t="s">
        <v>134</v>
      </c>
      <c r="AU195" s="239" t="s">
        <v>89</v>
      </c>
      <c r="AV195" s="12" t="s">
        <v>89</v>
      </c>
      <c r="AW195" s="12" t="s">
        <v>39</v>
      </c>
      <c r="AX195" s="12" t="s">
        <v>78</v>
      </c>
      <c r="AY195" s="239" t="s">
        <v>125</v>
      </c>
    </row>
    <row r="196" s="12" customFormat="1">
      <c r="B196" s="229"/>
      <c r="C196" s="230"/>
      <c r="D196" s="220" t="s">
        <v>134</v>
      </c>
      <c r="E196" s="231" t="s">
        <v>33</v>
      </c>
      <c r="F196" s="232" t="s">
        <v>262</v>
      </c>
      <c r="G196" s="230"/>
      <c r="H196" s="233">
        <v>1.6000000000000001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AT196" s="239" t="s">
        <v>134</v>
      </c>
      <c r="AU196" s="239" t="s">
        <v>89</v>
      </c>
      <c r="AV196" s="12" t="s">
        <v>89</v>
      </c>
      <c r="AW196" s="12" t="s">
        <v>39</v>
      </c>
      <c r="AX196" s="12" t="s">
        <v>78</v>
      </c>
      <c r="AY196" s="239" t="s">
        <v>125</v>
      </c>
    </row>
    <row r="197" s="13" customFormat="1">
      <c r="B197" s="240"/>
      <c r="C197" s="241"/>
      <c r="D197" s="220" t="s">
        <v>134</v>
      </c>
      <c r="E197" s="242" t="s">
        <v>33</v>
      </c>
      <c r="F197" s="243" t="s">
        <v>137</v>
      </c>
      <c r="G197" s="241"/>
      <c r="H197" s="244">
        <v>1.972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134</v>
      </c>
      <c r="AU197" s="250" t="s">
        <v>89</v>
      </c>
      <c r="AV197" s="13" t="s">
        <v>126</v>
      </c>
      <c r="AW197" s="13" t="s">
        <v>39</v>
      </c>
      <c r="AX197" s="13" t="s">
        <v>86</v>
      </c>
      <c r="AY197" s="250" t="s">
        <v>125</v>
      </c>
    </row>
    <row r="198" s="1" customFormat="1" ht="16.5" customHeight="1">
      <c r="B198" s="38"/>
      <c r="C198" s="206" t="s">
        <v>263</v>
      </c>
      <c r="D198" s="206" t="s">
        <v>128</v>
      </c>
      <c r="E198" s="207" t="s">
        <v>264</v>
      </c>
      <c r="F198" s="208" t="s">
        <v>265</v>
      </c>
      <c r="G198" s="209" t="s">
        <v>258</v>
      </c>
      <c r="H198" s="210">
        <v>0.372</v>
      </c>
      <c r="I198" s="211"/>
      <c r="J198" s="212">
        <f>ROUND(I198*H198,2)</f>
        <v>0</v>
      </c>
      <c r="K198" s="208" t="s">
        <v>132</v>
      </c>
      <c r="L198" s="43"/>
      <c r="M198" s="213" t="s">
        <v>33</v>
      </c>
      <c r="N198" s="214" t="s">
        <v>49</v>
      </c>
      <c r="O198" s="79"/>
      <c r="P198" s="215">
        <f>O198*H198</f>
        <v>0</v>
      </c>
      <c r="Q198" s="215">
        <v>0</v>
      </c>
      <c r="R198" s="215">
        <f>Q198*H198</f>
        <v>0</v>
      </c>
      <c r="S198" s="215">
        <v>0</v>
      </c>
      <c r="T198" s="216">
        <f>S198*H198</f>
        <v>0</v>
      </c>
      <c r="AR198" s="16" t="s">
        <v>126</v>
      </c>
      <c r="AT198" s="16" t="s">
        <v>128</v>
      </c>
      <c r="AU198" s="16" t="s">
        <v>89</v>
      </c>
      <c r="AY198" s="16" t="s">
        <v>125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6" t="s">
        <v>86</v>
      </c>
      <c r="BK198" s="217">
        <f>ROUND(I198*H198,2)</f>
        <v>0</v>
      </c>
      <c r="BL198" s="16" t="s">
        <v>126</v>
      </c>
      <c r="BM198" s="16" t="s">
        <v>266</v>
      </c>
    </row>
    <row r="199" s="11" customFormat="1">
      <c r="B199" s="218"/>
      <c r="C199" s="219"/>
      <c r="D199" s="220" t="s">
        <v>134</v>
      </c>
      <c r="E199" s="221" t="s">
        <v>33</v>
      </c>
      <c r="F199" s="222" t="s">
        <v>267</v>
      </c>
      <c r="G199" s="219"/>
      <c r="H199" s="221" t="s">
        <v>33</v>
      </c>
      <c r="I199" s="223"/>
      <c r="J199" s="219"/>
      <c r="K199" s="219"/>
      <c r="L199" s="224"/>
      <c r="M199" s="225"/>
      <c r="N199" s="226"/>
      <c r="O199" s="226"/>
      <c r="P199" s="226"/>
      <c r="Q199" s="226"/>
      <c r="R199" s="226"/>
      <c r="S199" s="226"/>
      <c r="T199" s="227"/>
      <c r="AT199" s="228" t="s">
        <v>134</v>
      </c>
      <c r="AU199" s="228" t="s">
        <v>89</v>
      </c>
      <c r="AV199" s="11" t="s">
        <v>86</v>
      </c>
      <c r="AW199" s="11" t="s">
        <v>39</v>
      </c>
      <c r="AX199" s="11" t="s">
        <v>78</v>
      </c>
      <c r="AY199" s="228" t="s">
        <v>125</v>
      </c>
    </row>
    <row r="200" s="12" customFormat="1">
      <c r="B200" s="229"/>
      <c r="C200" s="230"/>
      <c r="D200" s="220" t="s">
        <v>134</v>
      </c>
      <c r="E200" s="231" t="s">
        <v>33</v>
      </c>
      <c r="F200" s="232" t="s">
        <v>261</v>
      </c>
      <c r="G200" s="230"/>
      <c r="H200" s="233">
        <v>0.372</v>
      </c>
      <c r="I200" s="234"/>
      <c r="J200" s="230"/>
      <c r="K200" s="230"/>
      <c r="L200" s="235"/>
      <c r="M200" s="236"/>
      <c r="N200" s="237"/>
      <c r="O200" s="237"/>
      <c r="P200" s="237"/>
      <c r="Q200" s="237"/>
      <c r="R200" s="237"/>
      <c r="S200" s="237"/>
      <c r="T200" s="238"/>
      <c r="AT200" s="239" t="s">
        <v>134</v>
      </c>
      <c r="AU200" s="239" t="s">
        <v>89</v>
      </c>
      <c r="AV200" s="12" t="s">
        <v>89</v>
      </c>
      <c r="AW200" s="12" t="s">
        <v>39</v>
      </c>
      <c r="AX200" s="12" t="s">
        <v>78</v>
      </c>
      <c r="AY200" s="239" t="s">
        <v>125</v>
      </c>
    </row>
    <row r="201" s="13" customFormat="1">
      <c r="B201" s="240"/>
      <c r="C201" s="241"/>
      <c r="D201" s="220" t="s">
        <v>134</v>
      </c>
      <c r="E201" s="242" t="s">
        <v>33</v>
      </c>
      <c r="F201" s="243" t="s">
        <v>137</v>
      </c>
      <c r="G201" s="241"/>
      <c r="H201" s="244">
        <v>0.372</v>
      </c>
      <c r="I201" s="245"/>
      <c r="J201" s="241"/>
      <c r="K201" s="241"/>
      <c r="L201" s="246"/>
      <c r="M201" s="247"/>
      <c r="N201" s="248"/>
      <c r="O201" s="248"/>
      <c r="P201" s="248"/>
      <c r="Q201" s="248"/>
      <c r="R201" s="248"/>
      <c r="S201" s="248"/>
      <c r="T201" s="249"/>
      <c r="AT201" s="250" t="s">
        <v>134</v>
      </c>
      <c r="AU201" s="250" t="s">
        <v>89</v>
      </c>
      <c r="AV201" s="13" t="s">
        <v>126</v>
      </c>
      <c r="AW201" s="13" t="s">
        <v>39</v>
      </c>
      <c r="AX201" s="13" t="s">
        <v>86</v>
      </c>
      <c r="AY201" s="250" t="s">
        <v>125</v>
      </c>
    </row>
    <row r="202" s="1" customFormat="1" ht="22.5" customHeight="1">
      <c r="B202" s="38"/>
      <c r="C202" s="206" t="s">
        <v>268</v>
      </c>
      <c r="D202" s="206" t="s">
        <v>128</v>
      </c>
      <c r="E202" s="207" t="s">
        <v>269</v>
      </c>
      <c r="F202" s="208" t="s">
        <v>270</v>
      </c>
      <c r="G202" s="209" t="s">
        <v>258</v>
      </c>
      <c r="H202" s="210">
        <v>8.9280000000000008</v>
      </c>
      <c r="I202" s="211"/>
      <c r="J202" s="212">
        <f>ROUND(I202*H202,2)</f>
        <v>0</v>
      </c>
      <c r="K202" s="208" t="s">
        <v>132</v>
      </c>
      <c r="L202" s="43"/>
      <c r="M202" s="213" t="s">
        <v>33</v>
      </c>
      <c r="N202" s="214" t="s">
        <v>49</v>
      </c>
      <c r="O202" s="79"/>
      <c r="P202" s="215">
        <f>O202*H202</f>
        <v>0</v>
      </c>
      <c r="Q202" s="215">
        <v>0</v>
      </c>
      <c r="R202" s="215">
        <f>Q202*H202</f>
        <v>0</v>
      </c>
      <c r="S202" s="215">
        <v>0</v>
      </c>
      <c r="T202" s="216">
        <f>S202*H202</f>
        <v>0</v>
      </c>
      <c r="AR202" s="16" t="s">
        <v>126</v>
      </c>
      <c r="AT202" s="16" t="s">
        <v>128</v>
      </c>
      <c r="AU202" s="16" t="s">
        <v>89</v>
      </c>
      <c r="AY202" s="16" t="s">
        <v>125</v>
      </c>
      <c r="BE202" s="217">
        <f>IF(N202="základní",J202,0)</f>
        <v>0</v>
      </c>
      <c r="BF202" s="217">
        <f>IF(N202="snížená",J202,0)</f>
        <v>0</v>
      </c>
      <c r="BG202" s="217">
        <f>IF(N202="zákl. přenesená",J202,0)</f>
        <v>0</v>
      </c>
      <c r="BH202" s="217">
        <f>IF(N202="sníž. přenesená",J202,0)</f>
        <v>0</v>
      </c>
      <c r="BI202" s="217">
        <f>IF(N202="nulová",J202,0)</f>
        <v>0</v>
      </c>
      <c r="BJ202" s="16" t="s">
        <v>86</v>
      </c>
      <c r="BK202" s="217">
        <f>ROUND(I202*H202,2)</f>
        <v>0</v>
      </c>
      <c r="BL202" s="16" t="s">
        <v>126</v>
      </c>
      <c r="BM202" s="16" t="s">
        <v>271</v>
      </c>
    </row>
    <row r="203" s="11" customFormat="1">
      <c r="B203" s="218"/>
      <c r="C203" s="219"/>
      <c r="D203" s="220" t="s">
        <v>134</v>
      </c>
      <c r="E203" s="221" t="s">
        <v>33</v>
      </c>
      <c r="F203" s="222" t="s">
        <v>267</v>
      </c>
      <c r="G203" s="219"/>
      <c r="H203" s="221" t="s">
        <v>33</v>
      </c>
      <c r="I203" s="223"/>
      <c r="J203" s="219"/>
      <c r="K203" s="219"/>
      <c r="L203" s="224"/>
      <c r="M203" s="225"/>
      <c r="N203" s="226"/>
      <c r="O203" s="226"/>
      <c r="P203" s="226"/>
      <c r="Q203" s="226"/>
      <c r="R203" s="226"/>
      <c r="S203" s="226"/>
      <c r="T203" s="227"/>
      <c r="AT203" s="228" t="s">
        <v>134</v>
      </c>
      <c r="AU203" s="228" t="s">
        <v>89</v>
      </c>
      <c r="AV203" s="11" t="s">
        <v>86</v>
      </c>
      <c r="AW203" s="11" t="s">
        <v>39</v>
      </c>
      <c r="AX203" s="11" t="s">
        <v>78</v>
      </c>
      <c r="AY203" s="228" t="s">
        <v>125</v>
      </c>
    </row>
    <row r="204" s="12" customFormat="1">
      <c r="B204" s="229"/>
      <c r="C204" s="230"/>
      <c r="D204" s="220" t="s">
        <v>134</v>
      </c>
      <c r="E204" s="231" t="s">
        <v>33</v>
      </c>
      <c r="F204" s="232" t="s">
        <v>272</v>
      </c>
      <c r="G204" s="230"/>
      <c r="H204" s="233">
        <v>8.9280000000000008</v>
      </c>
      <c r="I204" s="234"/>
      <c r="J204" s="230"/>
      <c r="K204" s="230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134</v>
      </c>
      <c r="AU204" s="239" t="s">
        <v>89</v>
      </c>
      <c r="AV204" s="12" t="s">
        <v>89</v>
      </c>
      <c r="AW204" s="12" t="s">
        <v>39</v>
      </c>
      <c r="AX204" s="12" t="s">
        <v>78</v>
      </c>
      <c r="AY204" s="239" t="s">
        <v>125</v>
      </c>
    </row>
    <row r="205" s="13" customFormat="1">
      <c r="B205" s="240"/>
      <c r="C205" s="241"/>
      <c r="D205" s="220" t="s">
        <v>134</v>
      </c>
      <c r="E205" s="242" t="s">
        <v>33</v>
      </c>
      <c r="F205" s="243" t="s">
        <v>137</v>
      </c>
      <c r="G205" s="241"/>
      <c r="H205" s="244">
        <v>8.9280000000000008</v>
      </c>
      <c r="I205" s="245"/>
      <c r="J205" s="241"/>
      <c r="K205" s="241"/>
      <c r="L205" s="246"/>
      <c r="M205" s="247"/>
      <c r="N205" s="248"/>
      <c r="O205" s="248"/>
      <c r="P205" s="248"/>
      <c r="Q205" s="248"/>
      <c r="R205" s="248"/>
      <c r="S205" s="248"/>
      <c r="T205" s="249"/>
      <c r="AT205" s="250" t="s">
        <v>134</v>
      </c>
      <c r="AU205" s="250" t="s">
        <v>89</v>
      </c>
      <c r="AV205" s="13" t="s">
        <v>126</v>
      </c>
      <c r="AW205" s="13" t="s">
        <v>39</v>
      </c>
      <c r="AX205" s="13" t="s">
        <v>86</v>
      </c>
      <c r="AY205" s="250" t="s">
        <v>125</v>
      </c>
    </row>
    <row r="206" s="1" customFormat="1" ht="16.5" customHeight="1">
      <c r="B206" s="38"/>
      <c r="C206" s="206" t="s">
        <v>273</v>
      </c>
      <c r="D206" s="206" t="s">
        <v>128</v>
      </c>
      <c r="E206" s="207" t="s">
        <v>274</v>
      </c>
      <c r="F206" s="208" t="s">
        <v>275</v>
      </c>
      <c r="G206" s="209" t="s">
        <v>258</v>
      </c>
      <c r="H206" s="210">
        <v>0.372</v>
      </c>
      <c r="I206" s="211"/>
      <c r="J206" s="212">
        <f>ROUND(I206*H206,2)</f>
        <v>0</v>
      </c>
      <c r="K206" s="208" t="s">
        <v>132</v>
      </c>
      <c r="L206" s="43"/>
      <c r="M206" s="213" t="s">
        <v>33</v>
      </c>
      <c r="N206" s="214" t="s">
        <v>49</v>
      </c>
      <c r="O206" s="79"/>
      <c r="P206" s="215">
        <f>O206*H206</f>
        <v>0</v>
      </c>
      <c r="Q206" s="215">
        <v>0</v>
      </c>
      <c r="R206" s="215">
        <f>Q206*H206</f>
        <v>0</v>
      </c>
      <c r="S206" s="215">
        <v>0</v>
      </c>
      <c r="T206" s="216">
        <f>S206*H206</f>
        <v>0</v>
      </c>
      <c r="AR206" s="16" t="s">
        <v>126</v>
      </c>
      <c r="AT206" s="16" t="s">
        <v>128</v>
      </c>
      <c r="AU206" s="16" t="s">
        <v>89</v>
      </c>
      <c r="AY206" s="16" t="s">
        <v>125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6" t="s">
        <v>86</v>
      </c>
      <c r="BK206" s="217">
        <f>ROUND(I206*H206,2)</f>
        <v>0</v>
      </c>
      <c r="BL206" s="16" t="s">
        <v>126</v>
      </c>
      <c r="BM206" s="16" t="s">
        <v>276</v>
      </c>
    </row>
    <row r="207" s="11" customFormat="1">
      <c r="B207" s="218"/>
      <c r="C207" s="219"/>
      <c r="D207" s="220" t="s">
        <v>134</v>
      </c>
      <c r="E207" s="221" t="s">
        <v>33</v>
      </c>
      <c r="F207" s="222" t="s">
        <v>267</v>
      </c>
      <c r="G207" s="219"/>
      <c r="H207" s="221" t="s">
        <v>33</v>
      </c>
      <c r="I207" s="223"/>
      <c r="J207" s="219"/>
      <c r="K207" s="219"/>
      <c r="L207" s="224"/>
      <c r="M207" s="225"/>
      <c r="N207" s="226"/>
      <c r="O207" s="226"/>
      <c r="P207" s="226"/>
      <c r="Q207" s="226"/>
      <c r="R207" s="226"/>
      <c r="S207" s="226"/>
      <c r="T207" s="227"/>
      <c r="AT207" s="228" t="s">
        <v>134</v>
      </c>
      <c r="AU207" s="228" t="s">
        <v>89</v>
      </c>
      <c r="AV207" s="11" t="s">
        <v>86</v>
      </c>
      <c r="AW207" s="11" t="s">
        <v>39</v>
      </c>
      <c r="AX207" s="11" t="s">
        <v>78</v>
      </c>
      <c r="AY207" s="228" t="s">
        <v>125</v>
      </c>
    </row>
    <row r="208" s="12" customFormat="1">
      <c r="B208" s="229"/>
      <c r="C208" s="230"/>
      <c r="D208" s="220" t="s">
        <v>134</v>
      </c>
      <c r="E208" s="231" t="s">
        <v>33</v>
      </c>
      <c r="F208" s="232" t="s">
        <v>261</v>
      </c>
      <c r="G208" s="230"/>
      <c r="H208" s="233">
        <v>0.372</v>
      </c>
      <c r="I208" s="234"/>
      <c r="J208" s="230"/>
      <c r="K208" s="230"/>
      <c r="L208" s="235"/>
      <c r="M208" s="236"/>
      <c r="N208" s="237"/>
      <c r="O208" s="237"/>
      <c r="P208" s="237"/>
      <c r="Q208" s="237"/>
      <c r="R208" s="237"/>
      <c r="S208" s="237"/>
      <c r="T208" s="238"/>
      <c r="AT208" s="239" t="s">
        <v>134</v>
      </c>
      <c r="AU208" s="239" t="s">
        <v>89</v>
      </c>
      <c r="AV208" s="12" t="s">
        <v>89</v>
      </c>
      <c r="AW208" s="12" t="s">
        <v>39</v>
      </c>
      <c r="AX208" s="12" t="s">
        <v>78</v>
      </c>
      <c r="AY208" s="239" t="s">
        <v>125</v>
      </c>
    </row>
    <row r="209" s="13" customFormat="1">
      <c r="B209" s="240"/>
      <c r="C209" s="241"/>
      <c r="D209" s="220" t="s">
        <v>134</v>
      </c>
      <c r="E209" s="242" t="s">
        <v>33</v>
      </c>
      <c r="F209" s="243" t="s">
        <v>137</v>
      </c>
      <c r="G209" s="241"/>
      <c r="H209" s="244">
        <v>0.372</v>
      </c>
      <c r="I209" s="245"/>
      <c r="J209" s="241"/>
      <c r="K209" s="241"/>
      <c r="L209" s="246"/>
      <c r="M209" s="247"/>
      <c r="N209" s="248"/>
      <c r="O209" s="248"/>
      <c r="P209" s="248"/>
      <c r="Q209" s="248"/>
      <c r="R209" s="248"/>
      <c r="S209" s="248"/>
      <c r="T209" s="249"/>
      <c r="AT209" s="250" t="s">
        <v>134</v>
      </c>
      <c r="AU209" s="250" t="s">
        <v>89</v>
      </c>
      <c r="AV209" s="13" t="s">
        <v>126</v>
      </c>
      <c r="AW209" s="13" t="s">
        <v>39</v>
      </c>
      <c r="AX209" s="13" t="s">
        <v>86</v>
      </c>
      <c r="AY209" s="250" t="s">
        <v>125</v>
      </c>
    </row>
    <row r="210" s="1" customFormat="1" ht="16.5" customHeight="1">
      <c r="B210" s="38"/>
      <c r="C210" s="206" t="s">
        <v>277</v>
      </c>
      <c r="D210" s="206" t="s">
        <v>128</v>
      </c>
      <c r="E210" s="207" t="s">
        <v>278</v>
      </c>
      <c r="F210" s="208" t="s">
        <v>279</v>
      </c>
      <c r="G210" s="209" t="s">
        <v>258</v>
      </c>
      <c r="H210" s="210">
        <v>0.372</v>
      </c>
      <c r="I210" s="211"/>
      <c r="J210" s="212">
        <f>ROUND(I210*H210,2)</f>
        <v>0</v>
      </c>
      <c r="K210" s="208" t="s">
        <v>132</v>
      </c>
      <c r="L210" s="43"/>
      <c r="M210" s="213" t="s">
        <v>33</v>
      </c>
      <c r="N210" s="214" t="s">
        <v>49</v>
      </c>
      <c r="O210" s="79"/>
      <c r="P210" s="215">
        <f>O210*H210</f>
        <v>0</v>
      </c>
      <c r="Q210" s="215">
        <v>0</v>
      </c>
      <c r="R210" s="215">
        <f>Q210*H210</f>
        <v>0</v>
      </c>
      <c r="S210" s="215">
        <v>0</v>
      </c>
      <c r="T210" s="216">
        <f>S210*H210</f>
        <v>0</v>
      </c>
      <c r="AR210" s="16" t="s">
        <v>126</v>
      </c>
      <c r="AT210" s="16" t="s">
        <v>128</v>
      </c>
      <c r="AU210" s="16" t="s">
        <v>89</v>
      </c>
      <c r="AY210" s="16" t="s">
        <v>125</v>
      </c>
      <c r="BE210" s="217">
        <f>IF(N210="základní",J210,0)</f>
        <v>0</v>
      </c>
      <c r="BF210" s="217">
        <f>IF(N210="snížená",J210,0)</f>
        <v>0</v>
      </c>
      <c r="BG210" s="217">
        <f>IF(N210="zákl. přenesená",J210,0)</f>
        <v>0</v>
      </c>
      <c r="BH210" s="217">
        <f>IF(N210="sníž. přenesená",J210,0)</f>
        <v>0</v>
      </c>
      <c r="BI210" s="217">
        <f>IF(N210="nulová",J210,0)</f>
        <v>0</v>
      </c>
      <c r="BJ210" s="16" t="s">
        <v>86</v>
      </c>
      <c r="BK210" s="217">
        <f>ROUND(I210*H210,2)</f>
        <v>0</v>
      </c>
      <c r="BL210" s="16" t="s">
        <v>126</v>
      </c>
      <c r="BM210" s="16" t="s">
        <v>280</v>
      </c>
    </row>
    <row r="211" s="11" customFormat="1">
      <c r="B211" s="218"/>
      <c r="C211" s="219"/>
      <c r="D211" s="220" t="s">
        <v>134</v>
      </c>
      <c r="E211" s="221" t="s">
        <v>33</v>
      </c>
      <c r="F211" s="222" t="s">
        <v>267</v>
      </c>
      <c r="G211" s="219"/>
      <c r="H211" s="221" t="s">
        <v>33</v>
      </c>
      <c r="I211" s="223"/>
      <c r="J211" s="219"/>
      <c r="K211" s="219"/>
      <c r="L211" s="224"/>
      <c r="M211" s="225"/>
      <c r="N211" s="226"/>
      <c r="O211" s="226"/>
      <c r="P211" s="226"/>
      <c r="Q211" s="226"/>
      <c r="R211" s="226"/>
      <c r="S211" s="226"/>
      <c r="T211" s="227"/>
      <c r="AT211" s="228" t="s">
        <v>134</v>
      </c>
      <c r="AU211" s="228" t="s">
        <v>89</v>
      </c>
      <c r="AV211" s="11" t="s">
        <v>86</v>
      </c>
      <c r="AW211" s="11" t="s">
        <v>39</v>
      </c>
      <c r="AX211" s="11" t="s">
        <v>78</v>
      </c>
      <c r="AY211" s="228" t="s">
        <v>125</v>
      </c>
    </row>
    <row r="212" s="12" customFormat="1">
      <c r="B212" s="229"/>
      <c r="C212" s="230"/>
      <c r="D212" s="220" t="s">
        <v>134</v>
      </c>
      <c r="E212" s="231" t="s">
        <v>33</v>
      </c>
      <c r="F212" s="232" t="s">
        <v>261</v>
      </c>
      <c r="G212" s="230"/>
      <c r="H212" s="233">
        <v>0.372</v>
      </c>
      <c r="I212" s="234"/>
      <c r="J212" s="230"/>
      <c r="K212" s="230"/>
      <c r="L212" s="235"/>
      <c r="M212" s="236"/>
      <c r="N212" s="237"/>
      <c r="O212" s="237"/>
      <c r="P212" s="237"/>
      <c r="Q212" s="237"/>
      <c r="R212" s="237"/>
      <c r="S212" s="237"/>
      <c r="T212" s="238"/>
      <c r="AT212" s="239" t="s">
        <v>134</v>
      </c>
      <c r="AU212" s="239" t="s">
        <v>89</v>
      </c>
      <c r="AV212" s="12" t="s">
        <v>89</v>
      </c>
      <c r="AW212" s="12" t="s">
        <v>39</v>
      </c>
      <c r="AX212" s="12" t="s">
        <v>78</v>
      </c>
      <c r="AY212" s="239" t="s">
        <v>125</v>
      </c>
    </row>
    <row r="213" s="13" customFormat="1">
      <c r="B213" s="240"/>
      <c r="C213" s="241"/>
      <c r="D213" s="220" t="s">
        <v>134</v>
      </c>
      <c r="E213" s="242" t="s">
        <v>33</v>
      </c>
      <c r="F213" s="243" t="s">
        <v>137</v>
      </c>
      <c r="G213" s="241"/>
      <c r="H213" s="244">
        <v>0.372</v>
      </c>
      <c r="I213" s="245"/>
      <c r="J213" s="241"/>
      <c r="K213" s="241"/>
      <c r="L213" s="246"/>
      <c r="M213" s="247"/>
      <c r="N213" s="248"/>
      <c r="O213" s="248"/>
      <c r="P213" s="248"/>
      <c r="Q213" s="248"/>
      <c r="R213" s="248"/>
      <c r="S213" s="248"/>
      <c r="T213" s="249"/>
      <c r="AT213" s="250" t="s">
        <v>134</v>
      </c>
      <c r="AU213" s="250" t="s">
        <v>89</v>
      </c>
      <c r="AV213" s="13" t="s">
        <v>126</v>
      </c>
      <c r="AW213" s="13" t="s">
        <v>39</v>
      </c>
      <c r="AX213" s="13" t="s">
        <v>86</v>
      </c>
      <c r="AY213" s="250" t="s">
        <v>125</v>
      </c>
    </row>
    <row r="214" s="10" customFormat="1" ht="22.8" customHeight="1">
      <c r="B214" s="190"/>
      <c r="C214" s="191"/>
      <c r="D214" s="192" t="s">
        <v>77</v>
      </c>
      <c r="E214" s="204" t="s">
        <v>281</v>
      </c>
      <c r="F214" s="204" t="s">
        <v>282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SUM(P215:P216)</f>
        <v>0</v>
      </c>
      <c r="Q214" s="198"/>
      <c r="R214" s="199">
        <f>SUM(R215:R216)</f>
        <v>0</v>
      </c>
      <c r="S214" s="198"/>
      <c r="T214" s="200">
        <f>SUM(T215:T216)</f>
        <v>0</v>
      </c>
      <c r="AR214" s="201" t="s">
        <v>86</v>
      </c>
      <c r="AT214" s="202" t="s">
        <v>77</v>
      </c>
      <c r="AU214" s="202" t="s">
        <v>86</v>
      </c>
      <c r="AY214" s="201" t="s">
        <v>125</v>
      </c>
      <c r="BK214" s="203">
        <f>SUM(BK215:BK216)</f>
        <v>0</v>
      </c>
    </row>
    <row r="215" s="1" customFormat="1" ht="16.5" customHeight="1">
      <c r="B215" s="38"/>
      <c r="C215" s="206" t="s">
        <v>283</v>
      </c>
      <c r="D215" s="206" t="s">
        <v>128</v>
      </c>
      <c r="E215" s="207" t="s">
        <v>284</v>
      </c>
      <c r="F215" s="208" t="s">
        <v>285</v>
      </c>
      <c r="G215" s="209" t="s">
        <v>258</v>
      </c>
      <c r="H215" s="210">
        <v>2.6349999999999998</v>
      </c>
      <c r="I215" s="211"/>
      <c r="J215" s="212">
        <f>ROUND(I215*H215,2)</f>
        <v>0</v>
      </c>
      <c r="K215" s="208" t="s">
        <v>132</v>
      </c>
      <c r="L215" s="43"/>
      <c r="M215" s="213" t="s">
        <v>33</v>
      </c>
      <c r="N215" s="214" t="s">
        <v>49</v>
      </c>
      <c r="O215" s="79"/>
      <c r="P215" s="215">
        <f>O215*H215</f>
        <v>0</v>
      </c>
      <c r="Q215" s="215">
        <v>0</v>
      </c>
      <c r="R215" s="215">
        <f>Q215*H215</f>
        <v>0</v>
      </c>
      <c r="S215" s="215">
        <v>0</v>
      </c>
      <c r="T215" s="216">
        <f>S215*H215</f>
        <v>0</v>
      </c>
      <c r="AR215" s="16" t="s">
        <v>126</v>
      </c>
      <c r="AT215" s="16" t="s">
        <v>128</v>
      </c>
      <c r="AU215" s="16" t="s">
        <v>89</v>
      </c>
      <c r="AY215" s="16" t="s">
        <v>125</v>
      </c>
      <c r="BE215" s="217">
        <f>IF(N215="základní",J215,0)</f>
        <v>0</v>
      </c>
      <c r="BF215" s="217">
        <f>IF(N215="snížená",J215,0)</f>
        <v>0</v>
      </c>
      <c r="BG215" s="217">
        <f>IF(N215="zákl. přenesená",J215,0)</f>
        <v>0</v>
      </c>
      <c r="BH215" s="217">
        <f>IF(N215="sníž. přenesená",J215,0)</f>
        <v>0</v>
      </c>
      <c r="BI215" s="217">
        <f>IF(N215="nulová",J215,0)</f>
        <v>0</v>
      </c>
      <c r="BJ215" s="16" t="s">
        <v>86</v>
      </c>
      <c r="BK215" s="217">
        <f>ROUND(I215*H215,2)</f>
        <v>0</v>
      </c>
      <c r="BL215" s="16" t="s">
        <v>126</v>
      </c>
      <c r="BM215" s="16" t="s">
        <v>286</v>
      </c>
    </row>
    <row r="216" s="1" customFormat="1" ht="22.5" customHeight="1">
      <c r="B216" s="38"/>
      <c r="C216" s="206" t="s">
        <v>287</v>
      </c>
      <c r="D216" s="206" t="s">
        <v>128</v>
      </c>
      <c r="E216" s="207" t="s">
        <v>288</v>
      </c>
      <c r="F216" s="208" t="s">
        <v>289</v>
      </c>
      <c r="G216" s="209" t="s">
        <v>258</v>
      </c>
      <c r="H216" s="210">
        <v>2.6349999999999998</v>
      </c>
      <c r="I216" s="211"/>
      <c r="J216" s="212">
        <f>ROUND(I216*H216,2)</f>
        <v>0</v>
      </c>
      <c r="K216" s="208" t="s">
        <v>33</v>
      </c>
      <c r="L216" s="43"/>
      <c r="M216" s="261" t="s">
        <v>33</v>
      </c>
      <c r="N216" s="262" t="s">
        <v>49</v>
      </c>
      <c r="O216" s="263"/>
      <c r="P216" s="264">
        <f>O216*H216</f>
        <v>0</v>
      </c>
      <c r="Q216" s="264">
        <v>0</v>
      </c>
      <c r="R216" s="264">
        <f>Q216*H216</f>
        <v>0</v>
      </c>
      <c r="S216" s="264">
        <v>0</v>
      </c>
      <c r="T216" s="265">
        <f>S216*H216</f>
        <v>0</v>
      </c>
      <c r="AR216" s="16" t="s">
        <v>126</v>
      </c>
      <c r="AT216" s="16" t="s">
        <v>128</v>
      </c>
      <c r="AU216" s="16" t="s">
        <v>89</v>
      </c>
      <c r="AY216" s="16" t="s">
        <v>125</v>
      </c>
      <c r="BE216" s="217">
        <f>IF(N216="základní",J216,0)</f>
        <v>0</v>
      </c>
      <c r="BF216" s="217">
        <f>IF(N216="snížená",J216,0)</f>
        <v>0</v>
      </c>
      <c r="BG216" s="217">
        <f>IF(N216="zákl. přenesená",J216,0)</f>
        <v>0</v>
      </c>
      <c r="BH216" s="217">
        <f>IF(N216="sníž. přenesená",J216,0)</f>
        <v>0</v>
      </c>
      <c r="BI216" s="217">
        <f>IF(N216="nulová",J216,0)</f>
        <v>0</v>
      </c>
      <c r="BJ216" s="16" t="s">
        <v>86</v>
      </c>
      <c r="BK216" s="217">
        <f>ROUND(I216*H216,2)</f>
        <v>0</v>
      </c>
      <c r="BL216" s="16" t="s">
        <v>126</v>
      </c>
      <c r="BM216" s="16" t="s">
        <v>290</v>
      </c>
    </row>
    <row r="217" s="1" customFormat="1" ht="6.96" customHeight="1">
      <c r="B217" s="57"/>
      <c r="C217" s="58"/>
      <c r="D217" s="58"/>
      <c r="E217" s="58"/>
      <c r="F217" s="58"/>
      <c r="G217" s="58"/>
      <c r="H217" s="58"/>
      <c r="I217" s="156"/>
      <c r="J217" s="58"/>
      <c r="K217" s="58"/>
      <c r="L217" s="43"/>
    </row>
  </sheetData>
  <sheetProtection sheet="1" autoFilter="0" formatColumns="0" formatRows="0" objects="1" scenarios="1" spinCount="100000" saltValue="L8CklS9jBqQbS0+zQPADZxgIJdefvLmh1BmrcgPpEfdVhi8BAfsogD8kXo8EC1cXNSxsAyLImYQuzTN5EEKEuA==" hashValue="/343xB8PNxt4vfRe3E6q9x/KJirm5IQzbcZpdUQ8uBJqe9nABbAOUOu1aPRNgrdQMo49O2aKk0ktPP5jMv1Fjg==" algorithmName="SHA-512" password="CC35"/>
  <autoFilter ref="C85:K21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92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89</v>
      </c>
    </row>
    <row r="4" ht="24.96" customHeight="1">
      <c r="B4" s="19"/>
      <c r="D4" s="127" t="s">
        <v>97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VD Humenice, rekonstrukce uzávěrů spodních výpustí</v>
      </c>
      <c r="F7" s="128"/>
      <c r="G7" s="128"/>
      <c r="H7" s="128"/>
      <c r="L7" s="19"/>
    </row>
    <row r="8" s="1" customFormat="1" ht="12" customHeight="1">
      <c r="B8" s="43"/>
      <c r="D8" s="128" t="s">
        <v>98</v>
      </c>
      <c r="I8" s="130"/>
      <c r="L8" s="43"/>
    </row>
    <row r="9" s="1" customFormat="1" ht="36.96" customHeight="1">
      <c r="B9" s="43"/>
      <c r="E9" s="131" t="s">
        <v>291</v>
      </c>
      <c r="F9" s="1"/>
      <c r="G9" s="1"/>
      <c r="H9" s="1"/>
      <c r="I9" s="130"/>
      <c r="L9" s="43"/>
    </row>
    <row r="10" s="1" customFormat="1">
      <c r="B10" s="43"/>
      <c r="I10" s="130"/>
      <c r="L10" s="43"/>
    </row>
    <row r="11" s="1" customFormat="1" ht="12" customHeight="1">
      <c r="B11" s="43"/>
      <c r="D11" s="128" t="s">
        <v>18</v>
      </c>
      <c r="F11" s="16" t="s">
        <v>93</v>
      </c>
      <c r="I11" s="132" t="s">
        <v>20</v>
      </c>
      <c r="J11" s="16" t="s">
        <v>292</v>
      </c>
      <c r="L11" s="43"/>
    </row>
    <row r="12" s="1" customFormat="1" ht="12" customHeight="1">
      <c r="B12" s="43"/>
      <c r="D12" s="128" t="s">
        <v>22</v>
      </c>
      <c r="F12" s="16" t="s">
        <v>23</v>
      </c>
      <c r="I12" s="132" t="s">
        <v>24</v>
      </c>
      <c r="J12" s="133" t="str">
        <f>'Rekapitulace stavby'!AN8</f>
        <v>22. 2. 2019</v>
      </c>
      <c r="L12" s="43"/>
    </row>
    <row r="13" s="1" customFormat="1" ht="21.84" customHeight="1">
      <c r="B13" s="43"/>
      <c r="I13" s="134" t="s">
        <v>26</v>
      </c>
      <c r="J13" s="135" t="s">
        <v>293</v>
      </c>
      <c r="L13" s="43"/>
    </row>
    <row r="14" s="1" customFormat="1" ht="12" customHeight="1">
      <c r="B14" s="43"/>
      <c r="D14" s="128" t="s">
        <v>28</v>
      </c>
      <c r="I14" s="132" t="s">
        <v>29</v>
      </c>
      <c r="J14" s="16" t="s">
        <v>30</v>
      </c>
      <c r="L14" s="43"/>
    </row>
    <row r="15" s="1" customFormat="1" ht="18" customHeight="1">
      <c r="B15" s="43"/>
      <c r="E15" s="16" t="s">
        <v>101</v>
      </c>
      <c r="I15" s="132" t="s">
        <v>32</v>
      </c>
      <c r="J15" s="16" t="s">
        <v>33</v>
      </c>
      <c r="L15" s="43"/>
    </row>
    <row r="16" s="1" customFormat="1" ht="6.96" customHeight="1">
      <c r="B16" s="43"/>
      <c r="I16" s="130"/>
      <c r="L16" s="43"/>
    </row>
    <row r="17" s="1" customFormat="1" ht="12" customHeight="1">
      <c r="B17" s="43"/>
      <c r="D17" s="128" t="s">
        <v>34</v>
      </c>
      <c r="I17" s="132" t="s">
        <v>29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2" t="s">
        <v>32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0"/>
      <c r="L19" s="43"/>
    </row>
    <row r="20" s="1" customFormat="1" ht="12" customHeight="1">
      <c r="B20" s="43"/>
      <c r="D20" s="128" t="s">
        <v>36</v>
      </c>
      <c r="I20" s="132" t="s">
        <v>29</v>
      </c>
      <c r="J20" s="16" t="s">
        <v>37</v>
      </c>
      <c r="L20" s="43"/>
    </row>
    <row r="21" s="1" customFormat="1" ht="18" customHeight="1">
      <c r="B21" s="43"/>
      <c r="E21" s="16" t="s">
        <v>38</v>
      </c>
      <c r="I21" s="132" t="s">
        <v>32</v>
      </c>
      <c r="J21" s="16" t="s">
        <v>33</v>
      </c>
      <c r="L21" s="43"/>
    </row>
    <row r="22" s="1" customFormat="1" ht="6.96" customHeight="1">
      <c r="B22" s="43"/>
      <c r="I22" s="130"/>
      <c r="L22" s="43"/>
    </row>
    <row r="23" s="1" customFormat="1" ht="12" customHeight="1">
      <c r="B23" s="43"/>
      <c r="D23" s="128" t="s">
        <v>40</v>
      </c>
      <c r="I23" s="132" t="s">
        <v>29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2" t="s">
        <v>32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0"/>
      <c r="L25" s="43"/>
    </row>
    <row r="26" s="1" customFormat="1" ht="12" customHeight="1">
      <c r="B26" s="43"/>
      <c r="D26" s="128" t="s">
        <v>42</v>
      </c>
      <c r="I26" s="130"/>
      <c r="L26" s="43"/>
    </row>
    <row r="27" s="6" customFormat="1" ht="16.5" customHeight="1">
      <c r="B27" s="136"/>
      <c r="E27" s="137" t="s">
        <v>33</v>
      </c>
      <c r="F27" s="137"/>
      <c r="G27" s="137"/>
      <c r="H27" s="137"/>
      <c r="I27" s="138"/>
      <c r="L27" s="136"/>
    </row>
    <row r="28" s="1" customFormat="1" ht="6.96" customHeight="1">
      <c r="B28" s="43"/>
      <c r="I28" s="130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9"/>
      <c r="J29" s="71"/>
      <c r="K29" s="71"/>
      <c r="L29" s="43"/>
    </row>
    <row r="30" s="1" customFormat="1" ht="25.44" customHeight="1">
      <c r="B30" s="43"/>
      <c r="D30" s="140" t="s">
        <v>44</v>
      </c>
      <c r="I30" s="130"/>
      <c r="J30" s="141">
        <f>ROUND(J84,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9"/>
      <c r="J31" s="71"/>
      <c r="K31" s="71"/>
      <c r="L31" s="43"/>
    </row>
    <row r="32" s="1" customFormat="1" ht="14.4" customHeight="1">
      <c r="B32" s="43"/>
      <c r="F32" s="142" t="s">
        <v>46</v>
      </c>
      <c r="I32" s="143" t="s">
        <v>45</v>
      </c>
      <c r="J32" s="142" t="s">
        <v>47</v>
      </c>
      <c r="L32" s="43"/>
    </row>
    <row r="33" s="1" customFormat="1" ht="14.4" customHeight="1">
      <c r="B33" s="43"/>
      <c r="D33" s="128" t="s">
        <v>48</v>
      </c>
      <c r="E33" s="128" t="s">
        <v>49</v>
      </c>
      <c r="F33" s="144">
        <f>ROUND((SUM(BE84:BE173)),  2)</f>
        <v>0</v>
      </c>
      <c r="I33" s="145">
        <v>0.20999999999999999</v>
      </c>
      <c r="J33" s="144">
        <f>ROUND(((SUM(BE84:BE173))*I33),  2)</f>
        <v>0</v>
      </c>
      <c r="L33" s="43"/>
    </row>
    <row r="34" s="1" customFormat="1" ht="14.4" customHeight="1">
      <c r="B34" s="43"/>
      <c r="E34" s="128" t="s">
        <v>50</v>
      </c>
      <c r="F34" s="144">
        <f>ROUND((SUM(BF84:BF173)),  2)</f>
        <v>0</v>
      </c>
      <c r="I34" s="145">
        <v>0.14999999999999999</v>
      </c>
      <c r="J34" s="144">
        <f>ROUND(((SUM(BF84:BF173))*I34),  2)</f>
        <v>0</v>
      </c>
      <c r="L34" s="43"/>
    </row>
    <row r="35" hidden="1" s="1" customFormat="1" ht="14.4" customHeight="1">
      <c r="B35" s="43"/>
      <c r="E35" s="128" t="s">
        <v>51</v>
      </c>
      <c r="F35" s="144">
        <f>ROUND((SUM(BG84:BG173)),  2)</f>
        <v>0</v>
      </c>
      <c r="I35" s="145">
        <v>0.20999999999999999</v>
      </c>
      <c r="J35" s="144">
        <f>0</f>
        <v>0</v>
      </c>
      <c r="L35" s="43"/>
    </row>
    <row r="36" hidden="1" s="1" customFormat="1" ht="14.4" customHeight="1">
      <c r="B36" s="43"/>
      <c r="E36" s="128" t="s">
        <v>52</v>
      </c>
      <c r="F36" s="144">
        <f>ROUND((SUM(BH84:BH173)),  2)</f>
        <v>0</v>
      </c>
      <c r="I36" s="145">
        <v>0.14999999999999999</v>
      </c>
      <c r="J36" s="144">
        <f>0</f>
        <v>0</v>
      </c>
      <c r="L36" s="43"/>
    </row>
    <row r="37" hidden="1" s="1" customFormat="1" ht="14.4" customHeight="1">
      <c r="B37" s="43"/>
      <c r="E37" s="128" t="s">
        <v>53</v>
      </c>
      <c r="F37" s="144">
        <f>ROUND((SUM(BI84:BI173)),  2)</f>
        <v>0</v>
      </c>
      <c r="I37" s="145">
        <v>0</v>
      </c>
      <c r="J37" s="144">
        <f>0</f>
        <v>0</v>
      </c>
      <c r="L37" s="43"/>
    </row>
    <row r="38" s="1" customFormat="1" ht="6.96" customHeight="1">
      <c r="B38" s="43"/>
      <c r="I38" s="130"/>
      <c r="L38" s="43"/>
    </row>
    <row r="39" s="1" customFormat="1" ht="25.44" customHeight="1">
      <c r="B39" s="43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51"/>
      <c r="J39" s="152">
        <f>SUM(J30:J37)</f>
        <v>0</v>
      </c>
      <c r="K39" s="153"/>
      <c r="L39" s="43"/>
    </row>
    <row r="40" s="1" customFormat="1" ht="14.4" customHeight="1">
      <c r="B40" s="154"/>
      <c r="C40" s="155"/>
      <c r="D40" s="155"/>
      <c r="E40" s="155"/>
      <c r="F40" s="155"/>
      <c r="G40" s="155"/>
      <c r="H40" s="155"/>
      <c r="I40" s="156"/>
      <c r="J40" s="155"/>
      <c r="K40" s="155"/>
      <c r="L40" s="43"/>
    </row>
    <row r="44" s="1" customFormat="1" ht="6.96" customHeight="1">
      <c r="B44" s="157"/>
      <c r="C44" s="158"/>
      <c r="D44" s="158"/>
      <c r="E44" s="158"/>
      <c r="F44" s="158"/>
      <c r="G44" s="158"/>
      <c r="H44" s="158"/>
      <c r="I44" s="159"/>
      <c r="J44" s="158"/>
      <c r="K44" s="158"/>
      <c r="L44" s="43"/>
    </row>
    <row r="45" s="1" customFormat="1" ht="24.96" customHeight="1">
      <c r="B45" s="38"/>
      <c r="C45" s="22" t="s">
        <v>102</v>
      </c>
      <c r="D45" s="39"/>
      <c r="E45" s="39"/>
      <c r="F45" s="39"/>
      <c r="G45" s="39"/>
      <c r="H45" s="39"/>
      <c r="I45" s="130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0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0"/>
      <c r="J47" s="39"/>
      <c r="K47" s="39"/>
      <c r="L47" s="43"/>
    </row>
    <row r="48" s="1" customFormat="1" ht="16.5" customHeight="1">
      <c r="B48" s="38"/>
      <c r="C48" s="39"/>
      <c r="D48" s="39"/>
      <c r="E48" s="160" t="str">
        <f>E7</f>
        <v>VD Humenice, rekonstrukce uzávěrů spodních výpustí</v>
      </c>
      <c r="F48" s="31"/>
      <c r="G48" s="31"/>
      <c r="H48" s="31"/>
      <c r="I48" s="130"/>
      <c r="J48" s="39"/>
      <c r="K48" s="39"/>
      <c r="L48" s="43"/>
    </row>
    <row r="49" s="1" customFormat="1" ht="12" customHeight="1">
      <c r="B49" s="38"/>
      <c r="C49" s="31" t="s">
        <v>98</v>
      </c>
      <c r="D49" s="39"/>
      <c r="E49" s="39"/>
      <c r="F49" s="39"/>
      <c r="G49" s="39"/>
      <c r="H49" s="39"/>
      <c r="I49" s="130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 xml:space="preserve">IO 02 - Obnova prvků na vtoku </v>
      </c>
      <c r="F50" s="39"/>
      <c r="G50" s="39"/>
      <c r="H50" s="39"/>
      <c r="I50" s="130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0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Horní Stropnice, Svébohy</v>
      </c>
      <c r="G52" s="39"/>
      <c r="H52" s="39"/>
      <c r="I52" s="132" t="s">
        <v>24</v>
      </c>
      <c r="J52" s="67" t="str">
        <f>IF(J12="","",J12)</f>
        <v>22. 2. 2019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0"/>
      <c r="J53" s="39"/>
      <c r="K53" s="39"/>
      <c r="L53" s="43"/>
    </row>
    <row r="54" s="1" customFormat="1" ht="24.9" customHeight="1">
      <c r="B54" s="38"/>
      <c r="C54" s="31" t="s">
        <v>28</v>
      </c>
      <c r="D54" s="39"/>
      <c r="E54" s="39"/>
      <c r="F54" s="26" t="str">
        <f>E15</f>
        <v>Povodí Vltavy, státní podnik, Praha 5</v>
      </c>
      <c r="G54" s="39"/>
      <c r="H54" s="39"/>
      <c r="I54" s="132" t="s">
        <v>36</v>
      </c>
      <c r="J54" s="36" t="str">
        <f>E21</f>
        <v>VH-TRES spol.s r.o., České Budějovice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2" t="s">
        <v>40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0"/>
      <c r="J56" s="39"/>
      <c r="K56" s="39"/>
      <c r="L56" s="43"/>
    </row>
    <row r="57" s="1" customFormat="1" ht="29.28" customHeight="1">
      <c r="B57" s="38"/>
      <c r="C57" s="161" t="s">
        <v>103</v>
      </c>
      <c r="D57" s="162"/>
      <c r="E57" s="162"/>
      <c r="F57" s="162"/>
      <c r="G57" s="162"/>
      <c r="H57" s="162"/>
      <c r="I57" s="163"/>
      <c r="J57" s="164" t="s">
        <v>104</v>
      </c>
      <c r="K57" s="16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0"/>
      <c r="J58" s="39"/>
      <c r="K58" s="39"/>
      <c r="L58" s="43"/>
    </row>
    <row r="59" s="1" customFormat="1" ht="22.8" customHeight="1">
      <c r="B59" s="38"/>
      <c r="C59" s="165" t="s">
        <v>76</v>
      </c>
      <c r="D59" s="39"/>
      <c r="E59" s="39"/>
      <c r="F59" s="39"/>
      <c r="G59" s="39"/>
      <c r="H59" s="39"/>
      <c r="I59" s="130"/>
      <c r="J59" s="97">
        <f>J84</f>
        <v>0</v>
      </c>
      <c r="K59" s="39"/>
      <c r="L59" s="43"/>
      <c r="AU59" s="16" t="s">
        <v>105</v>
      </c>
    </row>
    <row r="60" s="7" customFormat="1" ht="24.96" customHeight="1">
      <c r="B60" s="166"/>
      <c r="C60" s="167"/>
      <c r="D60" s="168" t="s">
        <v>291</v>
      </c>
      <c r="E60" s="169"/>
      <c r="F60" s="169"/>
      <c r="G60" s="169"/>
      <c r="H60" s="169"/>
      <c r="I60" s="170"/>
      <c r="J60" s="171">
        <f>J85</f>
        <v>0</v>
      </c>
      <c r="K60" s="167"/>
      <c r="L60" s="172"/>
    </row>
    <row r="61" s="8" customFormat="1" ht="19.92" customHeight="1">
      <c r="B61" s="173"/>
      <c r="C61" s="174"/>
      <c r="D61" s="175" t="s">
        <v>294</v>
      </c>
      <c r="E61" s="176"/>
      <c r="F61" s="176"/>
      <c r="G61" s="176"/>
      <c r="H61" s="176"/>
      <c r="I61" s="177"/>
      <c r="J61" s="178">
        <f>J86</f>
        <v>0</v>
      </c>
      <c r="K61" s="174"/>
      <c r="L61" s="179"/>
    </row>
    <row r="62" s="8" customFormat="1" ht="19.92" customHeight="1">
      <c r="B62" s="173"/>
      <c r="C62" s="174"/>
      <c r="D62" s="175" t="s">
        <v>295</v>
      </c>
      <c r="E62" s="176"/>
      <c r="F62" s="176"/>
      <c r="G62" s="176"/>
      <c r="H62" s="176"/>
      <c r="I62" s="177"/>
      <c r="J62" s="178">
        <f>J116</f>
        <v>0</v>
      </c>
      <c r="K62" s="174"/>
      <c r="L62" s="179"/>
    </row>
    <row r="63" s="8" customFormat="1" ht="19.92" customHeight="1">
      <c r="B63" s="173"/>
      <c r="C63" s="174"/>
      <c r="D63" s="175" t="s">
        <v>109</v>
      </c>
      <c r="E63" s="176"/>
      <c r="F63" s="176"/>
      <c r="G63" s="176"/>
      <c r="H63" s="176"/>
      <c r="I63" s="177"/>
      <c r="J63" s="178">
        <f>J149</f>
        <v>0</v>
      </c>
      <c r="K63" s="174"/>
      <c r="L63" s="179"/>
    </row>
    <row r="64" s="8" customFormat="1" ht="19.92" customHeight="1">
      <c r="B64" s="173"/>
      <c r="C64" s="174"/>
      <c r="D64" s="175" t="s">
        <v>111</v>
      </c>
      <c r="E64" s="176"/>
      <c r="F64" s="176"/>
      <c r="G64" s="176"/>
      <c r="H64" s="176"/>
      <c r="I64" s="177"/>
      <c r="J64" s="178">
        <f>J172</f>
        <v>0</v>
      </c>
      <c r="K64" s="174"/>
      <c r="L64" s="179"/>
    </row>
    <row r="65" s="1" customFormat="1" ht="21.84" customHeight="1">
      <c r="B65" s="38"/>
      <c r="C65" s="39"/>
      <c r="D65" s="39"/>
      <c r="E65" s="39"/>
      <c r="F65" s="39"/>
      <c r="G65" s="39"/>
      <c r="H65" s="39"/>
      <c r="I65" s="130"/>
      <c r="J65" s="39"/>
      <c r="K65" s="39"/>
      <c r="L65" s="43"/>
    </row>
    <row r="66" s="1" customFormat="1" ht="6.96" customHeight="1">
      <c r="B66" s="57"/>
      <c r="C66" s="58"/>
      <c r="D66" s="58"/>
      <c r="E66" s="58"/>
      <c r="F66" s="58"/>
      <c r="G66" s="58"/>
      <c r="H66" s="58"/>
      <c r="I66" s="156"/>
      <c r="J66" s="58"/>
      <c r="K66" s="58"/>
      <c r="L66" s="43"/>
    </row>
    <row r="70" s="1" customFormat="1" ht="6.96" customHeight="1">
      <c r="B70" s="59"/>
      <c r="C70" s="60"/>
      <c r="D70" s="60"/>
      <c r="E70" s="60"/>
      <c r="F70" s="60"/>
      <c r="G70" s="60"/>
      <c r="H70" s="60"/>
      <c r="I70" s="159"/>
      <c r="J70" s="60"/>
      <c r="K70" s="60"/>
      <c r="L70" s="43"/>
    </row>
    <row r="71" s="1" customFormat="1" ht="24.96" customHeight="1">
      <c r="B71" s="38"/>
      <c r="C71" s="22" t="s">
        <v>112</v>
      </c>
      <c r="D71" s="39"/>
      <c r="E71" s="39"/>
      <c r="F71" s="39"/>
      <c r="G71" s="39"/>
      <c r="H71" s="39"/>
      <c r="I71" s="130"/>
      <c r="J71" s="39"/>
      <c r="K71" s="39"/>
      <c r="L71" s="43"/>
    </row>
    <row r="72" s="1" customFormat="1" ht="6.96" customHeight="1">
      <c r="B72" s="38"/>
      <c r="C72" s="39"/>
      <c r="D72" s="39"/>
      <c r="E72" s="39"/>
      <c r="F72" s="39"/>
      <c r="G72" s="39"/>
      <c r="H72" s="39"/>
      <c r="I72" s="130"/>
      <c r="J72" s="39"/>
      <c r="K72" s="39"/>
      <c r="L72" s="43"/>
    </row>
    <row r="73" s="1" customFormat="1" ht="12" customHeight="1">
      <c r="B73" s="38"/>
      <c r="C73" s="31" t="s">
        <v>16</v>
      </c>
      <c r="D73" s="39"/>
      <c r="E73" s="39"/>
      <c r="F73" s="39"/>
      <c r="G73" s="39"/>
      <c r="H73" s="39"/>
      <c r="I73" s="130"/>
      <c r="J73" s="39"/>
      <c r="K73" s="39"/>
      <c r="L73" s="43"/>
    </row>
    <row r="74" s="1" customFormat="1" ht="16.5" customHeight="1">
      <c r="B74" s="38"/>
      <c r="C74" s="39"/>
      <c r="D74" s="39"/>
      <c r="E74" s="160" t="str">
        <f>E7</f>
        <v>VD Humenice, rekonstrukce uzávěrů spodních výpustí</v>
      </c>
      <c r="F74" s="31"/>
      <c r="G74" s="31"/>
      <c r="H74" s="31"/>
      <c r="I74" s="130"/>
      <c r="J74" s="39"/>
      <c r="K74" s="39"/>
      <c r="L74" s="43"/>
    </row>
    <row r="75" s="1" customFormat="1" ht="12" customHeight="1">
      <c r="B75" s="38"/>
      <c r="C75" s="31" t="s">
        <v>98</v>
      </c>
      <c r="D75" s="39"/>
      <c r="E75" s="39"/>
      <c r="F75" s="39"/>
      <c r="G75" s="39"/>
      <c r="H75" s="39"/>
      <c r="I75" s="130"/>
      <c r="J75" s="39"/>
      <c r="K75" s="39"/>
      <c r="L75" s="43"/>
    </row>
    <row r="76" s="1" customFormat="1" ht="16.5" customHeight="1">
      <c r="B76" s="38"/>
      <c r="C76" s="39"/>
      <c r="D76" s="39"/>
      <c r="E76" s="64" t="str">
        <f>E9</f>
        <v xml:space="preserve">IO 02 - Obnova prvků na vtoku </v>
      </c>
      <c r="F76" s="39"/>
      <c r="G76" s="39"/>
      <c r="H76" s="39"/>
      <c r="I76" s="130"/>
      <c r="J76" s="39"/>
      <c r="K76" s="39"/>
      <c r="L76" s="43"/>
    </row>
    <row r="77" s="1" customFormat="1" ht="6.96" customHeight="1">
      <c r="B77" s="38"/>
      <c r="C77" s="39"/>
      <c r="D77" s="39"/>
      <c r="E77" s="39"/>
      <c r="F77" s="39"/>
      <c r="G77" s="39"/>
      <c r="H77" s="39"/>
      <c r="I77" s="130"/>
      <c r="J77" s="39"/>
      <c r="K77" s="39"/>
      <c r="L77" s="43"/>
    </row>
    <row r="78" s="1" customFormat="1" ht="12" customHeight="1">
      <c r="B78" s="38"/>
      <c r="C78" s="31" t="s">
        <v>22</v>
      </c>
      <c r="D78" s="39"/>
      <c r="E78" s="39"/>
      <c r="F78" s="26" t="str">
        <f>F12</f>
        <v>Horní Stropnice, Svébohy</v>
      </c>
      <c r="G78" s="39"/>
      <c r="H78" s="39"/>
      <c r="I78" s="132" t="s">
        <v>24</v>
      </c>
      <c r="J78" s="67" t="str">
        <f>IF(J12="","",J12)</f>
        <v>22. 2. 2019</v>
      </c>
      <c r="K78" s="39"/>
      <c r="L78" s="43"/>
    </row>
    <row r="79" s="1" customFormat="1" ht="6.96" customHeight="1">
      <c r="B79" s="38"/>
      <c r="C79" s="39"/>
      <c r="D79" s="39"/>
      <c r="E79" s="39"/>
      <c r="F79" s="39"/>
      <c r="G79" s="39"/>
      <c r="H79" s="39"/>
      <c r="I79" s="130"/>
      <c r="J79" s="39"/>
      <c r="K79" s="39"/>
      <c r="L79" s="43"/>
    </row>
    <row r="80" s="1" customFormat="1" ht="24.9" customHeight="1">
      <c r="B80" s="38"/>
      <c r="C80" s="31" t="s">
        <v>28</v>
      </c>
      <c r="D80" s="39"/>
      <c r="E80" s="39"/>
      <c r="F80" s="26" t="str">
        <f>E15</f>
        <v>Povodí Vltavy, státní podnik, Praha 5</v>
      </c>
      <c r="G80" s="39"/>
      <c r="H80" s="39"/>
      <c r="I80" s="132" t="s">
        <v>36</v>
      </c>
      <c r="J80" s="36" t="str">
        <f>E21</f>
        <v>VH-TRES spol.s r.o., České Budějovice</v>
      </c>
      <c r="K80" s="39"/>
      <c r="L80" s="43"/>
    </row>
    <row r="81" s="1" customFormat="1" ht="13.65" customHeight="1">
      <c r="B81" s="38"/>
      <c r="C81" s="31" t="s">
        <v>34</v>
      </c>
      <c r="D81" s="39"/>
      <c r="E81" s="39"/>
      <c r="F81" s="26" t="str">
        <f>IF(E18="","",E18)</f>
        <v>Vyplň údaj</v>
      </c>
      <c r="G81" s="39"/>
      <c r="H81" s="39"/>
      <c r="I81" s="132" t="s">
        <v>40</v>
      </c>
      <c r="J81" s="36" t="str">
        <f>E24</f>
        <v xml:space="preserve"> </v>
      </c>
      <c r="K81" s="39"/>
      <c r="L81" s="43"/>
    </row>
    <row r="82" s="1" customFormat="1" ht="10.32" customHeight="1">
      <c r="B82" s="38"/>
      <c r="C82" s="39"/>
      <c r="D82" s="39"/>
      <c r="E82" s="39"/>
      <c r="F82" s="39"/>
      <c r="G82" s="39"/>
      <c r="H82" s="39"/>
      <c r="I82" s="130"/>
      <c r="J82" s="39"/>
      <c r="K82" s="39"/>
      <c r="L82" s="43"/>
    </row>
    <row r="83" s="9" customFormat="1" ht="29.28" customHeight="1">
      <c r="B83" s="180"/>
      <c r="C83" s="181" t="s">
        <v>113</v>
      </c>
      <c r="D83" s="182" t="s">
        <v>63</v>
      </c>
      <c r="E83" s="182" t="s">
        <v>59</v>
      </c>
      <c r="F83" s="182" t="s">
        <v>60</v>
      </c>
      <c r="G83" s="182" t="s">
        <v>114</v>
      </c>
      <c r="H83" s="182" t="s">
        <v>115</v>
      </c>
      <c r="I83" s="183" t="s">
        <v>116</v>
      </c>
      <c r="J83" s="182" t="s">
        <v>104</v>
      </c>
      <c r="K83" s="184" t="s">
        <v>117</v>
      </c>
      <c r="L83" s="185"/>
      <c r="M83" s="87" t="s">
        <v>33</v>
      </c>
      <c r="N83" s="88" t="s">
        <v>48</v>
      </c>
      <c r="O83" s="88" t="s">
        <v>118</v>
      </c>
      <c r="P83" s="88" t="s">
        <v>119</v>
      </c>
      <c r="Q83" s="88" t="s">
        <v>120</v>
      </c>
      <c r="R83" s="88" t="s">
        <v>121</v>
      </c>
      <c r="S83" s="88" t="s">
        <v>122</v>
      </c>
      <c r="T83" s="89" t="s">
        <v>123</v>
      </c>
    </row>
    <row r="84" s="1" customFormat="1" ht="22.8" customHeight="1">
      <c r="B84" s="38"/>
      <c r="C84" s="94" t="s">
        <v>124</v>
      </c>
      <c r="D84" s="39"/>
      <c r="E84" s="39"/>
      <c r="F84" s="39"/>
      <c r="G84" s="39"/>
      <c r="H84" s="39"/>
      <c r="I84" s="130"/>
      <c r="J84" s="186">
        <f>BK84</f>
        <v>0</v>
      </c>
      <c r="K84" s="39"/>
      <c r="L84" s="43"/>
      <c r="M84" s="90"/>
      <c r="N84" s="91"/>
      <c r="O84" s="91"/>
      <c r="P84" s="187">
        <f>P85</f>
        <v>0</v>
      </c>
      <c r="Q84" s="91"/>
      <c r="R84" s="187">
        <f>R85</f>
        <v>1.0469599999999999</v>
      </c>
      <c r="S84" s="91"/>
      <c r="T84" s="188">
        <f>T85</f>
        <v>0.77400000000000002</v>
      </c>
      <c r="AT84" s="16" t="s">
        <v>77</v>
      </c>
      <c r="AU84" s="16" t="s">
        <v>105</v>
      </c>
      <c r="BK84" s="189">
        <f>BK85</f>
        <v>0</v>
      </c>
    </row>
    <row r="85" s="10" customFormat="1" ht="25.92" customHeight="1">
      <c r="B85" s="190"/>
      <c r="C85" s="191"/>
      <c r="D85" s="192" t="s">
        <v>77</v>
      </c>
      <c r="E85" s="193" t="s">
        <v>90</v>
      </c>
      <c r="F85" s="193" t="s">
        <v>91</v>
      </c>
      <c r="G85" s="191"/>
      <c r="H85" s="191"/>
      <c r="I85" s="194"/>
      <c r="J85" s="195">
        <f>BK85</f>
        <v>0</v>
      </c>
      <c r="K85" s="191"/>
      <c r="L85" s="196"/>
      <c r="M85" s="197"/>
      <c r="N85" s="198"/>
      <c r="O85" s="198"/>
      <c r="P85" s="199">
        <f>P86+P116+P149+P172</f>
        <v>0</v>
      </c>
      <c r="Q85" s="198"/>
      <c r="R85" s="199">
        <f>R86+R116+R149+R172</f>
        <v>1.0469599999999999</v>
      </c>
      <c r="S85" s="198"/>
      <c r="T85" s="200">
        <f>T86+T116+T149+T172</f>
        <v>0.77400000000000002</v>
      </c>
      <c r="AR85" s="201" t="s">
        <v>86</v>
      </c>
      <c r="AT85" s="202" t="s">
        <v>77</v>
      </c>
      <c r="AU85" s="202" t="s">
        <v>78</v>
      </c>
      <c r="AY85" s="201" t="s">
        <v>125</v>
      </c>
      <c r="BK85" s="203">
        <f>BK86+BK116+BK149+BK172</f>
        <v>0</v>
      </c>
    </row>
    <row r="86" s="10" customFormat="1" ht="22.8" customHeight="1">
      <c r="B86" s="190"/>
      <c r="C86" s="191"/>
      <c r="D86" s="192" t="s">
        <v>77</v>
      </c>
      <c r="E86" s="204" t="s">
        <v>86</v>
      </c>
      <c r="F86" s="204" t="s">
        <v>296</v>
      </c>
      <c r="G86" s="191"/>
      <c r="H86" s="191"/>
      <c r="I86" s="194"/>
      <c r="J86" s="205">
        <f>BK86</f>
        <v>0</v>
      </c>
      <c r="K86" s="191"/>
      <c r="L86" s="196"/>
      <c r="M86" s="197"/>
      <c r="N86" s="198"/>
      <c r="O86" s="198"/>
      <c r="P86" s="199">
        <f>SUM(P87:P115)</f>
        <v>0</v>
      </c>
      <c r="Q86" s="198"/>
      <c r="R86" s="199">
        <f>SUM(R87:R115)</f>
        <v>0</v>
      </c>
      <c r="S86" s="198"/>
      <c r="T86" s="200">
        <f>SUM(T87:T115)</f>
        <v>0</v>
      </c>
      <c r="AR86" s="201" t="s">
        <v>86</v>
      </c>
      <c r="AT86" s="202" t="s">
        <v>77</v>
      </c>
      <c r="AU86" s="202" t="s">
        <v>86</v>
      </c>
      <c r="AY86" s="201" t="s">
        <v>125</v>
      </c>
      <c r="BK86" s="203">
        <f>SUM(BK87:BK115)</f>
        <v>0</v>
      </c>
    </row>
    <row r="87" s="1" customFormat="1" ht="16.5" customHeight="1">
      <c r="B87" s="38"/>
      <c r="C87" s="206" t="s">
        <v>86</v>
      </c>
      <c r="D87" s="206" t="s">
        <v>128</v>
      </c>
      <c r="E87" s="207" t="s">
        <v>297</v>
      </c>
      <c r="F87" s="208" t="s">
        <v>298</v>
      </c>
      <c r="G87" s="209" t="s">
        <v>131</v>
      </c>
      <c r="H87" s="210">
        <v>2</v>
      </c>
      <c r="I87" s="211"/>
      <c r="J87" s="212">
        <f>ROUND(I87*H87,2)</f>
        <v>0</v>
      </c>
      <c r="K87" s="208" t="s">
        <v>33</v>
      </c>
      <c r="L87" s="43"/>
      <c r="M87" s="213" t="s">
        <v>33</v>
      </c>
      <c r="N87" s="214" t="s">
        <v>49</v>
      </c>
      <c r="O87" s="79"/>
      <c r="P87" s="215">
        <f>O87*H87</f>
        <v>0</v>
      </c>
      <c r="Q87" s="215">
        <v>0</v>
      </c>
      <c r="R87" s="215">
        <f>Q87*H87</f>
        <v>0</v>
      </c>
      <c r="S87" s="215">
        <v>0</v>
      </c>
      <c r="T87" s="216">
        <f>S87*H87</f>
        <v>0</v>
      </c>
      <c r="AR87" s="16" t="s">
        <v>126</v>
      </c>
      <c r="AT87" s="16" t="s">
        <v>128</v>
      </c>
      <c r="AU87" s="16" t="s">
        <v>89</v>
      </c>
      <c r="AY87" s="16" t="s">
        <v>125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6" t="s">
        <v>86</v>
      </c>
      <c r="BK87" s="217">
        <f>ROUND(I87*H87,2)</f>
        <v>0</v>
      </c>
      <c r="BL87" s="16" t="s">
        <v>126</v>
      </c>
      <c r="BM87" s="16" t="s">
        <v>299</v>
      </c>
    </row>
    <row r="88" s="11" customFormat="1">
      <c r="B88" s="218"/>
      <c r="C88" s="219"/>
      <c r="D88" s="220" t="s">
        <v>134</v>
      </c>
      <c r="E88" s="221" t="s">
        <v>33</v>
      </c>
      <c r="F88" s="222" t="s">
        <v>300</v>
      </c>
      <c r="G88" s="219"/>
      <c r="H88" s="221" t="s">
        <v>33</v>
      </c>
      <c r="I88" s="223"/>
      <c r="J88" s="219"/>
      <c r="K88" s="219"/>
      <c r="L88" s="224"/>
      <c r="M88" s="225"/>
      <c r="N88" s="226"/>
      <c r="O88" s="226"/>
      <c r="P88" s="226"/>
      <c r="Q88" s="226"/>
      <c r="R88" s="226"/>
      <c r="S88" s="226"/>
      <c r="T88" s="227"/>
      <c r="AT88" s="228" t="s">
        <v>134</v>
      </c>
      <c r="AU88" s="228" t="s">
        <v>89</v>
      </c>
      <c r="AV88" s="11" t="s">
        <v>86</v>
      </c>
      <c r="AW88" s="11" t="s">
        <v>39</v>
      </c>
      <c r="AX88" s="11" t="s">
        <v>78</v>
      </c>
      <c r="AY88" s="228" t="s">
        <v>125</v>
      </c>
    </row>
    <row r="89" s="11" customFormat="1">
      <c r="B89" s="218"/>
      <c r="C89" s="219"/>
      <c r="D89" s="220" t="s">
        <v>134</v>
      </c>
      <c r="E89" s="221" t="s">
        <v>33</v>
      </c>
      <c r="F89" s="222" t="s">
        <v>301</v>
      </c>
      <c r="G89" s="219"/>
      <c r="H89" s="221" t="s">
        <v>33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134</v>
      </c>
      <c r="AU89" s="228" t="s">
        <v>89</v>
      </c>
      <c r="AV89" s="11" t="s">
        <v>86</v>
      </c>
      <c r="AW89" s="11" t="s">
        <v>39</v>
      </c>
      <c r="AX89" s="11" t="s">
        <v>78</v>
      </c>
      <c r="AY89" s="228" t="s">
        <v>125</v>
      </c>
    </row>
    <row r="90" s="11" customFormat="1">
      <c r="B90" s="218"/>
      <c r="C90" s="219"/>
      <c r="D90" s="220" t="s">
        <v>134</v>
      </c>
      <c r="E90" s="221" t="s">
        <v>33</v>
      </c>
      <c r="F90" s="222" t="s">
        <v>302</v>
      </c>
      <c r="G90" s="219"/>
      <c r="H90" s="221" t="s">
        <v>33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134</v>
      </c>
      <c r="AU90" s="228" t="s">
        <v>89</v>
      </c>
      <c r="AV90" s="11" t="s">
        <v>86</v>
      </c>
      <c r="AW90" s="11" t="s">
        <v>39</v>
      </c>
      <c r="AX90" s="11" t="s">
        <v>78</v>
      </c>
      <c r="AY90" s="228" t="s">
        <v>125</v>
      </c>
    </row>
    <row r="91" s="11" customFormat="1">
      <c r="B91" s="218"/>
      <c r="C91" s="219"/>
      <c r="D91" s="220" t="s">
        <v>134</v>
      </c>
      <c r="E91" s="221" t="s">
        <v>33</v>
      </c>
      <c r="F91" s="222" t="s">
        <v>303</v>
      </c>
      <c r="G91" s="219"/>
      <c r="H91" s="221" t="s">
        <v>33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134</v>
      </c>
      <c r="AU91" s="228" t="s">
        <v>89</v>
      </c>
      <c r="AV91" s="11" t="s">
        <v>86</v>
      </c>
      <c r="AW91" s="11" t="s">
        <v>39</v>
      </c>
      <c r="AX91" s="11" t="s">
        <v>78</v>
      </c>
      <c r="AY91" s="228" t="s">
        <v>125</v>
      </c>
    </row>
    <row r="92" s="11" customFormat="1">
      <c r="B92" s="218"/>
      <c r="C92" s="219"/>
      <c r="D92" s="220" t="s">
        <v>134</v>
      </c>
      <c r="E92" s="221" t="s">
        <v>33</v>
      </c>
      <c r="F92" s="222" t="s">
        <v>304</v>
      </c>
      <c r="G92" s="219"/>
      <c r="H92" s="221" t="s">
        <v>33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134</v>
      </c>
      <c r="AU92" s="228" t="s">
        <v>89</v>
      </c>
      <c r="AV92" s="11" t="s">
        <v>86</v>
      </c>
      <c r="AW92" s="11" t="s">
        <v>39</v>
      </c>
      <c r="AX92" s="11" t="s">
        <v>78</v>
      </c>
      <c r="AY92" s="228" t="s">
        <v>125</v>
      </c>
    </row>
    <row r="93" s="11" customFormat="1">
      <c r="B93" s="218"/>
      <c r="C93" s="219"/>
      <c r="D93" s="220" t="s">
        <v>134</v>
      </c>
      <c r="E93" s="221" t="s">
        <v>33</v>
      </c>
      <c r="F93" s="222" t="s">
        <v>305</v>
      </c>
      <c r="G93" s="219"/>
      <c r="H93" s="221" t="s">
        <v>33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134</v>
      </c>
      <c r="AU93" s="228" t="s">
        <v>89</v>
      </c>
      <c r="AV93" s="11" t="s">
        <v>86</v>
      </c>
      <c r="AW93" s="11" t="s">
        <v>39</v>
      </c>
      <c r="AX93" s="11" t="s">
        <v>78</v>
      </c>
      <c r="AY93" s="228" t="s">
        <v>125</v>
      </c>
    </row>
    <row r="94" s="12" customFormat="1">
      <c r="B94" s="229"/>
      <c r="C94" s="230"/>
      <c r="D94" s="220" t="s">
        <v>134</v>
      </c>
      <c r="E94" s="231" t="s">
        <v>33</v>
      </c>
      <c r="F94" s="232" t="s">
        <v>306</v>
      </c>
      <c r="G94" s="230"/>
      <c r="H94" s="233">
        <v>2</v>
      </c>
      <c r="I94" s="234"/>
      <c r="J94" s="230"/>
      <c r="K94" s="230"/>
      <c r="L94" s="235"/>
      <c r="M94" s="236"/>
      <c r="N94" s="237"/>
      <c r="O94" s="237"/>
      <c r="P94" s="237"/>
      <c r="Q94" s="237"/>
      <c r="R94" s="237"/>
      <c r="S94" s="237"/>
      <c r="T94" s="238"/>
      <c r="AT94" s="239" t="s">
        <v>134</v>
      </c>
      <c r="AU94" s="239" t="s">
        <v>89</v>
      </c>
      <c r="AV94" s="12" t="s">
        <v>89</v>
      </c>
      <c r="AW94" s="12" t="s">
        <v>39</v>
      </c>
      <c r="AX94" s="12" t="s">
        <v>78</v>
      </c>
      <c r="AY94" s="239" t="s">
        <v>125</v>
      </c>
    </row>
    <row r="95" s="13" customFormat="1">
      <c r="B95" s="240"/>
      <c r="C95" s="241"/>
      <c r="D95" s="220" t="s">
        <v>134</v>
      </c>
      <c r="E95" s="242" t="s">
        <v>33</v>
      </c>
      <c r="F95" s="243" t="s">
        <v>137</v>
      </c>
      <c r="G95" s="241"/>
      <c r="H95" s="244">
        <v>2</v>
      </c>
      <c r="I95" s="245"/>
      <c r="J95" s="241"/>
      <c r="K95" s="241"/>
      <c r="L95" s="246"/>
      <c r="M95" s="247"/>
      <c r="N95" s="248"/>
      <c r="O95" s="248"/>
      <c r="P95" s="248"/>
      <c r="Q95" s="248"/>
      <c r="R95" s="248"/>
      <c r="S95" s="248"/>
      <c r="T95" s="249"/>
      <c r="AT95" s="250" t="s">
        <v>134</v>
      </c>
      <c r="AU95" s="250" t="s">
        <v>89</v>
      </c>
      <c r="AV95" s="13" t="s">
        <v>126</v>
      </c>
      <c r="AW95" s="13" t="s">
        <v>39</v>
      </c>
      <c r="AX95" s="13" t="s">
        <v>86</v>
      </c>
      <c r="AY95" s="250" t="s">
        <v>125</v>
      </c>
    </row>
    <row r="96" s="1" customFormat="1" ht="22.5" customHeight="1">
      <c r="B96" s="38"/>
      <c r="C96" s="206" t="s">
        <v>89</v>
      </c>
      <c r="D96" s="206" t="s">
        <v>128</v>
      </c>
      <c r="E96" s="207" t="s">
        <v>307</v>
      </c>
      <c r="F96" s="208" t="s">
        <v>308</v>
      </c>
      <c r="G96" s="209" t="s">
        <v>131</v>
      </c>
      <c r="H96" s="210">
        <v>2</v>
      </c>
      <c r="I96" s="211"/>
      <c r="J96" s="212">
        <f>ROUND(I96*H96,2)</f>
        <v>0</v>
      </c>
      <c r="K96" s="208" t="s">
        <v>132</v>
      </c>
      <c r="L96" s="43"/>
      <c r="M96" s="213" t="s">
        <v>33</v>
      </c>
      <c r="N96" s="214" t="s">
        <v>49</v>
      </c>
      <c r="O96" s="79"/>
      <c r="P96" s="215">
        <f>O96*H96</f>
        <v>0</v>
      </c>
      <c r="Q96" s="215">
        <v>0</v>
      </c>
      <c r="R96" s="215">
        <f>Q96*H96</f>
        <v>0</v>
      </c>
      <c r="S96" s="215">
        <v>0</v>
      </c>
      <c r="T96" s="216">
        <f>S96*H96</f>
        <v>0</v>
      </c>
      <c r="AR96" s="16" t="s">
        <v>126</v>
      </c>
      <c r="AT96" s="16" t="s">
        <v>128</v>
      </c>
      <c r="AU96" s="16" t="s">
        <v>89</v>
      </c>
      <c r="AY96" s="16" t="s">
        <v>125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6" t="s">
        <v>86</v>
      </c>
      <c r="BK96" s="217">
        <f>ROUND(I96*H96,2)</f>
        <v>0</v>
      </c>
      <c r="BL96" s="16" t="s">
        <v>126</v>
      </c>
      <c r="BM96" s="16" t="s">
        <v>309</v>
      </c>
    </row>
    <row r="97" s="11" customFormat="1">
      <c r="B97" s="218"/>
      <c r="C97" s="219"/>
      <c r="D97" s="220" t="s">
        <v>134</v>
      </c>
      <c r="E97" s="221" t="s">
        <v>33</v>
      </c>
      <c r="F97" s="222" t="s">
        <v>300</v>
      </c>
      <c r="G97" s="219"/>
      <c r="H97" s="221" t="s">
        <v>33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134</v>
      </c>
      <c r="AU97" s="228" t="s">
        <v>89</v>
      </c>
      <c r="AV97" s="11" t="s">
        <v>86</v>
      </c>
      <c r="AW97" s="11" t="s">
        <v>39</v>
      </c>
      <c r="AX97" s="11" t="s">
        <v>78</v>
      </c>
      <c r="AY97" s="228" t="s">
        <v>125</v>
      </c>
    </row>
    <row r="98" s="12" customFormat="1">
      <c r="B98" s="229"/>
      <c r="C98" s="230"/>
      <c r="D98" s="220" t="s">
        <v>134</v>
      </c>
      <c r="E98" s="231" t="s">
        <v>33</v>
      </c>
      <c r="F98" s="232" t="s">
        <v>310</v>
      </c>
      <c r="G98" s="230"/>
      <c r="H98" s="233">
        <v>2</v>
      </c>
      <c r="I98" s="234"/>
      <c r="J98" s="230"/>
      <c r="K98" s="230"/>
      <c r="L98" s="235"/>
      <c r="M98" s="236"/>
      <c r="N98" s="237"/>
      <c r="O98" s="237"/>
      <c r="P98" s="237"/>
      <c r="Q98" s="237"/>
      <c r="R98" s="237"/>
      <c r="S98" s="237"/>
      <c r="T98" s="238"/>
      <c r="AT98" s="239" t="s">
        <v>134</v>
      </c>
      <c r="AU98" s="239" t="s">
        <v>89</v>
      </c>
      <c r="AV98" s="12" t="s">
        <v>89</v>
      </c>
      <c r="AW98" s="12" t="s">
        <v>39</v>
      </c>
      <c r="AX98" s="12" t="s">
        <v>78</v>
      </c>
      <c r="AY98" s="239" t="s">
        <v>125</v>
      </c>
    </row>
    <row r="99" s="13" customFormat="1">
      <c r="B99" s="240"/>
      <c r="C99" s="241"/>
      <c r="D99" s="220" t="s">
        <v>134</v>
      </c>
      <c r="E99" s="242" t="s">
        <v>33</v>
      </c>
      <c r="F99" s="243" t="s">
        <v>137</v>
      </c>
      <c r="G99" s="241"/>
      <c r="H99" s="244">
        <v>2</v>
      </c>
      <c r="I99" s="245"/>
      <c r="J99" s="241"/>
      <c r="K99" s="241"/>
      <c r="L99" s="246"/>
      <c r="M99" s="247"/>
      <c r="N99" s="248"/>
      <c r="O99" s="248"/>
      <c r="P99" s="248"/>
      <c r="Q99" s="248"/>
      <c r="R99" s="248"/>
      <c r="S99" s="248"/>
      <c r="T99" s="249"/>
      <c r="AT99" s="250" t="s">
        <v>134</v>
      </c>
      <c r="AU99" s="250" t="s">
        <v>89</v>
      </c>
      <c r="AV99" s="13" t="s">
        <v>126</v>
      </c>
      <c r="AW99" s="13" t="s">
        <v>39</v>
      </c>
      <c r="AX99" s="13" t="s">
        <v>86</v>
      </c>
      <c r="AY99" s="250" t="s">
        <v>125</v>
      </c>
    </row>
    <row r="100" s="1" customFormat="1" ht="22.5" customHeight="1">
      <c r="B100" s="38"/>
      <c r="C100" s="206" t="s">
        <v>141</v>
      </c>
      <c r="D100" s="206" t="s">
        <v>128</v>
      </c>
      <c r="E100" s="207" t="s">
        <v>311</v>
      </c>
      <c r="F100" s="208" t="s">
        <v>312</v>
      </c>
      <c r="G100" s="209" t="s">
        <v>131</v>
      </c>
      <c r="H100" s="210">
        <v>20</v>
      </c>
      <c r="I100" s="211"/>
      <c r="J100" s="212">
        <f>ROUND(I100*H100,2)</f>
        <v>0</v>
      </c>
      <c r="K100" s="208" t="s">
        <v>132</v>
      </c>
      <c r="L100" s="43"/>
      <c r="M100" s="213" t="s">
        <v>33</v>
      </c>
      <c r="N100" s="214" t="s">
        <v>49</v>
      </c>
      <c r="O100" s="79"/>
      <c r="P100" s="215">
        <f>O100*H100</f>
        <v>0</v>
      </c>
      <c r="Q100" s="215">
        <v>0</v>
      </c>
      <c r="R100" s="215">
        <f>Q100*H100</f>
        <v>0</v>
      </c>
      <c r="S100" s="215">
        <v>0</v>
      </c>
      <c r="T100" s="216">
        <f>S100*H100</f>
        <v>0</v>
      </c>
      <c r="AR100" s="16" t="s">
        <v>126</v>
      </c>
      <c r="AT100" s="16" t="s">
        <v>128</v>
      </c>
      <c r="AU100" s="16" t="s">
        <v>89</v>
      </c>
      <c r="AY100" s="16" t="s">
        <v>125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6" t="s">
        <v>86</v>
      </c>
      <c r="BK100" s="217">
        <f>ROUND(I100*H100,2)</f>
        <v>0</v>
      </c>
      <c r="BL100" s="16" t="s">
        <v>126</v>
      </c>
      <c r="BM100" s="16" t="s">
        <v>313</v>
      </c>
    </row>
    <row r="101" s="11" customFormat="1">
      <c r="B101" s="218"/>
      <c r="C101" s="219"/>
      <c r="D101" s="220" t="s">
        <v>134</v>
      </c>
      <c r="E101" s="221" t="s">
        <v>33</v>
      </c>
      <c r="F101" s="222" t="s">
        <v>300</v>
      </c>
      <c r="G101" s="219"/>
      <c r="H101" s="221" t="s">
        <v>33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134</v>
      </c>
      <c r="AU101" s="228" t="s">
        <v>89</v>
      </c>
      <c r="AV101" s="11" t="s">
        <v>86</v>
      </c>
      <c r="AW101" s="11" t="s">
        <v>39</v>
      </c>
      <c r="AX101" s="11" t="s">
        <v>78</v>
      </c>
      <c r="AY101" s="228" t="s">
        <v>125</v>
      </c>
    </row>
    <row r="102" s="12" customFormat="1">
      <c r="B102" s="229"/>
      <c r="C102" s="230"/>
      <c r="D102" s="220" t="s">
        <v>134</v>
      </c>
      <c r="E102" s="231" t="s">
        <v>33</v>
      </c>
      <c r="F102" s="232" t="s">
        <v>314</v>
      </c>
      <c r="G102" s="230"/>
      <c r="H102" s="233">
        <v>20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134</v>
      </c>
      <c r="AU102" s="239" t="s">
        <v>89</v>
      </c>
      <c r="AV102" s="12" t="s">
        <v>89</v>
      </c>
      <c r="AW102" s="12" t="s">
        <v>39</v>
      </c>
      <c r="AX102" s="12" t="s">
        <v>78</v>
      </c>
      <c r="AY102" s="239" t="s">
        <v>125</v>
      </c>
    </row>
    <row r="103" s="13" customFormat="1">
      <c r="B103" s="240"/>
      <c r="C103" s="241"/>
      <c r="D103" s="220" t="s">
        <v>134</v>
      </c>
      <c r="E103" s="242" t="s">
        <v>33</v>
      </c>
      <c r="F103" s="243" t="s">
        <v>137</v>
      </c>
      <c r="G103" s="241"/>
      <c r="H103" s="244">
        <v>20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AT103" s="250" t="s">
        <v>134</v>
      </c>
      <c r="AU103" s="250" t="s">
        <v>89</v>
      </c>
      <c r="AV103" s="13" t="s">
        <v>126</v>
      </c>
      <c r="AW103" s="13" t="s">
        <v>39</v>
      </c>
      <c r="AX103" s="13" t="s">
        <v>86</v>
      </c>
      <c r="AY103" s="250" t="s">
        <v>125</v>
      </c>
    </row>
    <row r="104" s="1" customFormat="1" ht="16.5" customHeight="1">
      <c r="B104" s="38"/>
      <c r="C104" s="206" t="s">
        <v>126</v>
      </c>
      <c r="D104" s="206" t="s">
        <v>128</v>
      </c>
      <c r="E104" s="207" t="s">
        <v>315</v>
      </c>
      <c r="F104" s="208" t="s">
        <v>316</v>
      </c>
      <c r="G104" s="209" t="s">
        <v>131</v>
      </c>
      <c r="H104" s="210">
        <v>2</v>
      </c>
      <c r="I104" s="211"/>
      <c r="J104" s="212">
        <f>ROUND(I104*H104,2)</f>
        <v>0</v>
      </c>
      <c r="K104" s="208" t="s">
        <v>132</v>
      </c>
      <c r="L104" s="43"/>
      <c r="M104" s="213" t="s">
        <v>33</v>
      </c>
      <c r="N104" s="214" t="s">
        <v>49</v>
      </c>
      <c r="O104" s="79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16" t="s">
        <v>126</v>
      </c>
      <c r="AT104" s="16" t="s">
        <v>128</v>
      </c>
      <c r="AU104" s="16" t="s">
        <v>89</v>
      </c>
      <c r="AY104" s="16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86</v>
      </c>
      <c r="BK104" s="217">
        <f>ROUND(I104*H104,2)</f>
        <v>0</v>
      </c>
      <c r="BL104" s="16" t="s">
        <v>126</v>
      </c>
      <c r="BM104" s="16" t="s">
        <v>317</v>
      </c>
    </row>
    <row r="105" s="11" customFormat="1">
      <c r="B105" s="218"/>
      <c r="C105" s="219"/>
      <c r="D105" s="220" t="s">
        <v>134</v>
      </c>
      <c r="E105" s="221" t="s">
        <v>33</v>
      </c>
      <c r="F105" s="222" t="s">
        <v>300</v>
      </c>
      <c r="G105" s="219"/>
      <c r="H105" s="221" t="s">
        <v>33</v>
      </c>
      <c r="I105" s="223"/>
      <c r="J105" s="219"/>
      <c r="K105" s="219"/>
      <c r="L105" s="224"/>
      <c r="M105" s="225"/>
      <c r="N105" s="226"/>
      <c r="O105" s="226"/>
      <c r="P105" s="226"/>
      <c r="Q105" s="226"/>
      <c r="R105" s="226"/>
      <c r="S105" s="226"/>
      <c r="T105" s="227"/>
      <c r="AT105" s="228" t="s">
        <v>134</v>
      </c>
      <c r="AU105" s="228" t="s">
        <v>89</v>
      </c>
      <c r="AV105" s="11" t="s">
        <v>86</v>
      </c>
      <c r="AW105" s="11" t="s">
        <v>39</v>
      </c>
      <c r="AX105" s="11" t="s">
        <v>78</v>
      </c>
      <c r="AY105" s="228" t="s">
        <v>125</v>
      </c>
    </row>
    <row r="106" s="12" customFormat="1">
      <c r="B106" s="229"/>
      <c r="C106" s="230"/>
      <c r="D106" s="220" t="s">
        <v>134</v>
      </c>
      <c r="E106" s="231" t="s">
        <v>33</v>
      </c>
      <c r="F106" s="232" t="s">
        <v>318</v>
      </c>
      <c r="G106" s="230"/>
      <c r="H106" s="233">
        <v>2</v>
      </c>
      <c r="I106" s="234"/>
      <c r="J106" s="230"/>
      <c r="K106" s="230"/>
      <c r="L106" s="235"/>
      <c r="M106" s="236"/>
      <c r="N106" s="237"/>
      <c r="O106" s="237"/>
      <c r="P106" s="237"/>
      <c r="Q106" s="237"/>
      <c r="R106" s="237"/>
      <c r="S106" s="237"/>
      <c r="T106" s="238"/>
      <c r="AT106" s="239" t="s">
        <v>134</v>
      </c>
      <c r="AU106" s="239" t="s">
        <v>89</v>
      </c>
      <c r="AV106" s="12" t="s">
        <v>89</v>
      </c>
      <c r="AW106" s="12" t="s">
        <v>39</v>
      </c>
      <c r="AX106" s="12" t="s">
        <v>78</v>
      </c>
      <c r="AY106" s="239" t="s">
        <v>125</v>
      </c>
    </row>
    <row r="107" s="13" customFormat="1">
      <c r="B107" s="240"/>
      <c r="C107" s="241"/>
      <c r="D107" s="220" t="s">
        <v>134</v>
      </c>
      <c r="E107" s="242" t="s">
        <v>33</v>
      </c>
      <c r="F107" s="243" t="s">
        <v>137</v>
      </c>
      <c r="G107" s="241"/>
      <c r="H107" s="244">
        <v>2</v>
      </c>
      <c r="I107" s="245"/>
      <c r="J107" s="241"/>
      <c r="K107" s="241"/>
      <c r="L107" s="246"/>
      <c r="M107" s="247"/>
      <c r="N107" s="248"/>
      <c r="O107" s="248"/>
      <c r="P107" s="248"/>
      <c r="Q107" s="248"/>
      <c r="R107" s="248"/>
      <c r="S107" s="248"/>
      <c r="T107" s="249"/>
      <c r="AT107" s="250" t="s">
        <v>134</v>
      </c>
      <c r="AU107" s="250" t="s">
        <v>89</v>
      </c>
      <c r="AV107" s="13" t="s">
        <v>126</v>
      </c>
      <c r="AW107" s="13" t="s">
        <v>39</v>
      </c>
      <c r="AX107" s="13" t="s">
        <v>86</v>
      </c>
      <c r="AY107" s="250" t="s">
        <v>125</v>
      </c>
    </row>
    <row r="108" s="1" customFormat="1" ht="16.5" customHeight="1">
      <c r="B108" s="38"/>
      <c r="C108" s="206" t="s">
        <v>156</v>
      </c>
      <c r="D108" s="206" t="s">
        <v>128</v>
      </c>
      <c r="E108" s="207" t="s">
        <v>319</v>
      </c>
      <c r="F108" s="208" t="s">
        <v>320</v>
      </c>
      <c r="G108" s="209" t="s">
        <v>131</v>
      </c>
      <c r="H108" s="210">
        <v>2</v>
      </c>
      <c r="I108" s="211"/>
      <c r="J108" s="212">
        <f>ROUND(I108*H108,2)</f>
        <v>0</v>
      </c>
      <c r="K108" s="208" t="s">
        <v>132</v>
      </c>
      <c r="L108" s="43"/>
      <c r="M108" s="213" t="s">
        <v>33</v>
      </c>
      <c r="N108" s="214" t="s">
        <v>49</v>
      </c>
      <c r="O108" s="79"/>
      <c r="P108" s="215">
        <f>O108*H108</f>
        <v>0</v>
      </c>
      <c r="Q108" s="215">
        <v>0</v>
      </c>
      <c r="R108" s="215">
        <f>Q108*H108</f>
        <v>0</v>
      </c>
      <c r="S108" s="215">
        <v>0</v>
      </c>
      <c r="T108" s="216">
        <f>S108*H108</f>
        <v>0</v>
      </c>
      <c r="AR108" s="16" t="s">
        <v>126</v>
      </c>
      <c r="AT108" s="16" t="s">
        <v>128</v>
      </c>
      <c r="AU108" s="16" t="s">
        <v>89</v>
      </c>
      <c r="AY108" s="16" t="s">
        <v>125</v>
      </c>
      <c r="BE108" s="217">
        <f>IF(N108="základní",J108,0)</f>
        <v>0</v>
      </c>
      <c r="BF108" s="217">
        <f>IF(N108="snížená",J108,0)</f>
        <v>0</v>
      </c>
      <c r="BG108" s="217">
        <f>IF(N108="zákl. přenesená",J108,0)</f>
        <v>0</v>
      </c>
      <c r="BH108" s="217">
        <f>IF(N108="sníž. přenesená",J108,0)</f>
        <v>0</v>
      </c>
      <c r="BI108" s="217">
        <f>IF(N108="nulová",J108,0)</f>
        <v>0</v>
      </c>
      <c r="BJ108" s="16" t="s">
        <v>86</v>
      </c>
      <c r="BK108" s="217">
        <f>ROUND(I108*H108,2)</f>
        <v>0</v>
      </c>
      <c r="BL108" s="16" t="s">
        <v>126</v>
      </c>
      <c r="BM108" s="16" t="s">
        <v>321</v>
      </c>
    </row>
    <row r="109" s="11" customFormat="1">
      <c r="B109" s="218"/>
      <c r="C109" s="219"/>
      <c r="D109" s="220" t="s">
        <v>134</v>
      </c>
      <c r="E109" s="221" t="s">
        <v>33</v>
      </c>
      <c r="F109" s="222" t="s">
        <v>300</v>
      </c>
      <c r="G109" s="219"/>
      <c r="H109" s="221" t="s">
        <v>33</v>
      </c>
      <c r="I109" s="223"/>
      <c r="J109" s="219"/>
      <c r="K109" s="219"/>
      <c r="L109" s="224"/>
      <c r="M109" s="225"/>
      <c r="N109" s="226"/>
      <c r="O109" s="226"/>
      <c r="P109" s="226"/>
      <c r="Q109" s="226"/>
      <c r="R109" s="226"/>
      <c r="S109" s="226"/>
      <c r="T109" s="227"/>
      <c r="AT109" s="228" t="s">
        <v>134</v>
      </c>
      <c r="AU109" s="228" t="s">
        <v>89</v>
      </c>
      <c r="AV109" s="11" t="s">
        <v>86</v>
      </c>
      <c r="AW109" s="11" t="s">
        <v>39</v>
      </c>
      <c r="AX109" s="11" t="s">
        <v>78</v>
      </c>
      <c r="AY109" s="228" t="s">
        <v>125</v>
      </c>
    </row>
    <row r="110" s="12" customFormat="1">
      <c r="B110" s="229"/>
      <c r="C110" s="230"/>
      <c r="D110" s="220" t="s">
        <v>134</v>
      </c>
      <c r="E110" s="231" t="s">
        <v>33</v>
      </c>
      <c r="F110" s="232" t="s">
        <v>322</v>
      </c>
      <c r="G110" s="230"/>
      <c r="H110" s="233">
        <v>2</v>
      </c>
      <c r="I110" s="234"/>
      <c r="J110" s="230"/>
      <c r="K110" s="230"/>
      <c r="L110" s="235"/>
      <c r="M110" s="236"/>
      <c r="N110" s="237"/>
      <c r="O110" s="237"/>
      <c r="P110" s="237"/>
      <c r="Q110" s="237"/>
      <c r="R110" s="237"/>
      <c r="S110" s="237"/>
      <c r="T110" s="238"/>
      <c r="AT110" s="239" t="s">
        <v>134</v>
      </c>
      <c r="AU110" s="239" t="s">
        <v>89</v>
      </c>
      <c r="AV110" s="12" t="s">
        <v>89</v>
      </c>
      <c r="AW110" s="12" t="s">
        <v>39</v>
      </c>
      <c r="AX110" s="12" t="s">
        <v>78</v>
      </c>
      <c r="AY110" s="239" t="s">
        <v>125</v>
      </c>
    </row>
    <row r="111" s="13" customFormat="1">
      <c r="B111" s="240"/>
      <c r="C111" s="241"/>
      <c r="D111" s="220" t="s">
        <v>134</v>
      </c>
      <c r="E111" s="242" t="s">
        <v>33</v>
      </c>
      <c r="F111" s="243" t="s">
        <v>137</v>
      </c>
      <c r="G111" s="241"/>
      <c r="H111" s="244">
        <v>2</v>
      </c>
      <c r="I111" s="245"/>
      <c r="J111" s="241"/>
      <c r="K111" s="241"/>
      <c r="L111" s="246"/>
      <c r="M111" s="247"/>
      <c r="N111" s="248"/>
      <c r="O111" s="248"/>
      <c r="P111" s="248"/>
      <c r="Q111" s="248"/>
      <c r="R111" s="248"/>
      <c r="S111" s="248"/>
      <c r="T111" s="249"/>
      <c r="AT111" s="250" t="s">
        <v>134</v>
      </c>
      <c r="AU111" s="250" t="s">
        <v>89</v>
      </c>
      <c r="AV111" s="13" t="s">
        <v>126</v>
      </c>
      <c r="AW111" s="13" t="s">
        <v>39</v>
      </c>
      <c r="AX111" s="13" t="s">
        <v>86</v>
      </c>
      <c r="AY111" s="250" t="s">
        <v>125</v>
      </c>
    </row>
    <row r="112" s="1" customFormat="1" ht="16.5" customHeight="1">
      <c r="B112" s="38"/>
      <c r="C112" s="206" t="s">
        <v>163</v>
      </c>
      <c r="D112" s="206" t="s">
        <v>128</v>
      </c>
      <c r="E112" s="207" t="s">
        <v>323</v>
      </c>
      <c r="F112" s="208" t="s">
        <v>324</v>
      </c>
      <c r="G112" s="209" t="s">
        <v>258</v>
      </c>
      <c r="H112" s="210">
        <v>3.6000000000000001</v>
      </c>
      <c r="I112" s="211"/>
      <c r="J112" s="212">
        <f>ROUND(I112*H112,2)</f>
        <v>0</v>
      </c>
      <c r="K112" s="208" t="s">
        <v>132</v>
      </c>
      <c r="L112" s="43"/>
      <c r="M112" s="213" t="s">
        <v>33</v>
      </c>
      <c r="N112" s="214" t="s">
        <v>49</v>
      </c>
      <c r="O112" s="79"/>
      <c r="P112" s="215">
        <f>O112*H112</f>
        <v>0</v>
      </c>
      <c r="Q112" s="215">
        <v>0</v>
      </c>
      <c r="R112" s="215">
        <f>Q112*H112</f>
        <v>0</v>
      </c>
      <c r="S112" s="215">
        <v>0</v>
      </c>
      <c r="T112" s="216">
        <f>S112*H112</f>
        <v>0</v>
      </c>
      <c r="AR112" s="16" t="s">
        <v>126</v>
      </c>
      <c r="AT112" s="16" t="s">
        <v>128</v>
      </c>
      <c r="AU112" s="16" t="s">
        <v>89</v>
      </c>
      <c r="AY112" s="16" t="s">
        <v>125</v>
      </c>
      <c r="BE112" s="217">
        <f>IF(N112="základní",J112,0)</f>
        <v>0</v>
      </c>
      <c r="BF112" s="217">
        <f>IF(N112="snížená",J112,0)</f>
        <v>0</v>
      </c>
      <c r="BG112" s="217">
        <f>IF(N112="zákl. přenesená",J112,0)</f>
        <v>0</v>
      </c>
      <c r="BH112" s="217">
        <f>IF(N112="sníž. přenesená",J112,0)</f>
        <v>0</v>
      </c>
      <c r="BI112" s="217">
        <f>IF(N112="nulová",J112,0)</f>
        <v>0</v>
      </c>
      <c r="BJ112" s="16" t="s">
        <v>86</v>
      </c>
      <c r="BK112" s="217">
        <f>ROUND(I112*H112,2)</f>
        <v>0</v>
      </c>
      <c r="BL112" s="16" t="s">
        <v>126</v>
      </c>
      <c r="BM112" s="16" t="s">
        <v>325</v>
      </c>
    </row>
    <row r="113" s="11" customFormat="1">
      <c r="B113" s="218"/>
      <c r="C113" s="219"/>
      <c r="D113" s="220" t="s">
        <v>134</v>
      </c>
      <c r="E113" s="221" t="s">
        <v>33</v>
      </c>
      <c r="F113" s="222" t="s">
        <v>300</v>
      </c>
      <c r="G113" s="219"/>
      <c r="H113" s="221" t="s">
        <v>33</v>
      </c>
      <c r="I113" s="223"/>
      <c r="J113" s="219"/>
      <c r="K113" s="219"/>
      <c r="L113" s="224"/>
      <c r="M113" s="225"/>
      <c r="N113" s="226"/>
      <c r="O113" s="226"/>
      <c r="P113" s="226"/>
      <c r="Q113" s="226"/>
      <c r="R113" s="226"/>
      <c r="S113" s="226"/>
      <c r="T113" s="227"/>
      <c r="AT113" s="228" t="s">
        <v>134</v>
      </c>
      <c r="AU113" s="228" t="s">
        <v>89</v>
      </c>
      <c r="AV113" s="11" t="s">
        <v>86</v>
      </c>
      <c r="AW113" s="11" t="s">
        <v>39</v>
      </c>
      <c r="AX113" s="11" t="s">
        <v>78</v>
      </c>
      <c r="AY113" s="228" t="s">
        <v>125</v>
      </c>
    </row>
    <row r="114" s="12" customFormat="1">
      <c r="B114" s="229"/>
      <c r="C114" s="230"/>
      <c r="D114" s="220" t="s">
        <v>134</v>
      </c>
      <c r="E114" s="231" t="s">
        <v>33</v>
      </c>
      <c r="F114" s="232" t="s">
        <v>326</v>
      </c>
      <c r="G114" s="230"/>
      <c r="H114" s="233">
        <v>3.6000000000000001</v>
      </c>
      <c r="I114" s="234"/>
      <c r="J114" s="230"/>
      <c r="K114" s="230"/>
      <c r="L114" s="235"/>
      <c r="M114" s="236"/>
      <c r="N114" s="237"/>
      <c r="O114" s="237"/>
      <c r="P114" s="237"/>
      <c r="Q114" s="237"/>
      <c r="R114" s="237"/>
      <c r="S114" s="237"/>
      <c r="T114" s="238"/>
      <c r="AT114" s="239" t="s">
        <v>134</v>
      </c>
      <c r="AU114" s="239" t="s">
        <v>89</v>
      </c>
      <c r="AV114" s="12" t="s">
        <v>89</v>
      </c>
      <c r="AW114" s="12" t="s">
        <v>39</v>
      </c>
      <c r="AX114" s="12" t="s">
        <v>78</v>
      </c>
      <c r="AY114" s="239" t="s">
        <v>125</v>
      </c>
    </row>
    <row r="115" s="13" customFormat="1">
      <c r="B115" s="240"/>
      <c r="C115" s="241"/>
      <c r="D115" s="220" t="s">
        <v>134</v>
      </c>
      <c r="E115" s="242" t="s">
        <v>33</v>
      </c>
      <c r="F115" s="243" t="s">
        <v>137</v>
      </c>
      <c r="G115" s="241"/>
      <c r="H115" s="244">
        <v>3.6000000000000001</v>
      </c>
      <c r="I115" s="245"/>
      <c r="J115" s="241"/>
      <c r="K115" s="241"/>
      <c r="L115" s="246"/>
      <c r="M115" s="247"/>
      <c r="N115" s="248"/>
      <c r="O115" s="248"/>
      <c r="P115" s="248"/>
      <c r="Q115" s="248"/>
      <c r="R115" s="248"/>
      <c r="S115" s="248"/>
      <c r="T115" s="249"/>
      <c r="AT115" s="250" t="s">
        <v>134</v>
      </c>
      <c r="AU115" s="250" t="s">
        <v>89</v>
      </c>
      <c r="AV115" s="13" t="s">
        <v>126</v>
      </c>
      <c r="AW115" s="13" t="s">
        <v>39</v>
      </c>
      <c r="AX115" s="13" t="s">
        <v>86</v>
      </c>
      <c r="AY115" s="250" t="s">
        <v>125</v>
      </c>
    </row>
    <row r="116" s="10" customFormat="1" ht="22.8" customHeight="1">
      <c r="B116" s="190"/>
      <c r="C116" s="191"/>
      <c r="D116" s="192" t="s">
        <v>77</v>
      </c>
      <c r="E116" s="204" t="s">
        <v>327</v>
      </c>
      <c r="F116" s="204" t="s">
        <v>328</v>
      </c>
      <c r="G116" s="191"/>
      <c r="H116" s="191"/>
      <c r="I116" s="194"/>
      <c r="J116" s="205">
        <f>BK116</f>
        <v>0</v>
      </c>
      <c r="K116" s="191"/>
      <c r="L116" s="196"/>
      <c r="M116" s="197"/>
      <c r="N116" s="198"/>
      <c r="O116" s="198"/>
      <c r="P116" s="199">
        <f>SUM(P117:P148)</f>
        <v>0</v>
      </c>
      <c r="Q116" s="198"/>
      <c r="R116" s="199">
        <f>SUM(R117:R148)</f>
        <v>1.0367299999999999</v>
      </c>
      <c r="S116" s="198"/>
      <c r="T116" s="200">
        <f>SUM(T117:T148)</f>
        <v>0.77400000000000002</v>
      </c>
      <c r="AR116" s="201" t="s">
        <v>89</v>
      </c>
      <c r="AT116" s="202" t="s">
        <v>77</v>
      </c>
      <c r="AU116" s="202" t="s">
        <v>86</v>
      </c>
      <c r="AY116" s="201" t="s">
        <v>125</v>
      </c>
      <c r="BK116" s="203">
        <f>SUM(BK117:BK148)</f>
        <v>0</v>
      </c>
    </row>
    <row r="117" s="1" customFormat="1" ht="16.5" customHeight="1">
      <c r="B117" s="38"/>
      <c r="C117" s="206" t="s">
        <v>169</v>
      </c>
      <c r="D117" s="206" t="s">
        <v>128</v>
      </c>
      <c r="E117" s="207" t="s">
        <v>329</v>
      </c>
      <c r="F117" s="208" t="s">
        <v>330</v>
      </c>
      <c r="G117" s="209" t="s">
        <v>331</v>
      </c>
      <c r="H117" s="210">
        <v>78.849999999999994</v>
      </c>
      <c r="I117" s="211"/>
      <c r="J117" s="212">
        <f>ROUND(I117*H117,2)</f>
        <v>0</v>
      </c>
      <c r="K117" s="208" t="s">
        <v>33</v>
      </c>
      <c r="L117" s="43"/>
      <c r="M117" s="213" t="s">
        <v>33</v>
      </c>
      <c r="N117" s="214" t="s">
        <v>49</v>
      </c>
      <c r="O117" s="79"/>
      <c r="P117" s="215">
        <f>O117*H117</f>
        <v>0</v>
      </c>
      <c r="Q117" s="215">
        <v>0.001</v>
      </c>
      <c r="R117" s="215">
        <f>Q117*H117</f>
        <v>0.07884999999999999</v>
      </c>
      <c r="S117" s="215">
        <v>0</v>
      </c>
      <c r="T117" s="216">
        <f>S117*H117</f>
        <v>0</v>
      </c>
      <c r="AR117" s="16" t="s">
        <v>126</v>
      </c>
      <c r="AT117" s="16" t="s">
        <v>128</v>
      </c>
      <c r="AU117" s="16" t="s">
        <v>89</v>
      </c>
      <c r="AY117" s="16" t="s">
        <v>125</v>
      </c>
      <c r="BE117" s="217">
        <f>IF(N117="základní",J117,0)</f>
        <v>0</v>
      </c>
      <c r="BF117" s="217">
        <f>IF(N117="snížená",J117,0)</f>
        <v>0</v>
      </c>
      <c r="BG117" s="217">
        <f>IF(N117="zákl. přenesená",J117,0)</f>
        <v>0</v>
      </c>
      <c r="BH117" s="217">
        <f>IF(N117="sníž. přenesená",J117,0)</f>
        <v>0</v>
      </c>
      <c r="BI117" s="217">
        <f>IF(N117="nulová",J117,0)</f>
        <v>0</v>
      </c>
      <c r="BJ117" s="16" t="s">
        <v>86</v>
      </c>
      <c r="BK117" s="217">
        <f>ROUND(I117*H117,2)</f>
        <v>0</v>
      </c>
      <c r="BL117" s="16" t="s">
        <v>126</v>
      </c>
      <c r="BM117" s="16" t="s">
        <v>332</v>
      </c>
    </row>
    <row r="118" s="11" customFormat="1">
      <c r="B118" s="218"/>
      <c r="C118" s="219"/>
      <c r="D118" s="220" t="s">
        <v>134</v>
      </c>
      <c r="E118" s="221" t="s">
        <v>33</v>
      </c>
      <c r="F118" s="222" t="s">
        <v>300</v>
      </c>
      <c r="G118" s="219"/>
      <c r="H118" s="221" t="s">
        <v>33</v>
      </c>
      <c r="I118" s="223"/>
      <c r="J118" s="219"/>
      <c r="K118" s="219"/>
      <c r="L118" s="224"/>
      <c r="M118" s="225"/>
      <c r="N118" s="226"/>
      <c r="O118" s="226"/>
      <c r="P118" s="226"/>
      <c r="Q118" s="226"/>
      <c r="R118" s="226"/>
      <c r="S118" s="226"/>
      <c r="T118" s="227"/>
      <c r="AT118" s="228" t="s">
        <v>134</v>
      </c>
      <c r="AU118" s="228" t="s">
        <v>89</v>
      </c>
      <c r="AV118" s="11" t="s">
        <v>86</v>
      </c>
      <c r="AW118" s="11" t="s">
        <v>39</v>
      </c>
      <c r="AX118" s="11" t="s">
        <v>78</v>
      </c>
      <c r="AY118" s="228" t="s">
        <v>125</v>
      </c>
    </row>
    <row r="119" s="11" customFormat="1">
      <c r="B119" s="218"/>
      <c r="C119" s="219"/>
      <c r="D119" s="220" t="s">
        <v>134</v>
      </c>
      <c r="E119" s="221" t="s">
        <v>33</v>
      </c>
      <c r="F119" s="222" t="s">
        <v>333</v>
      </c>
      <c r="G119" s="219"/>
      <c r="H119" s="221" t="s">
        <v>33</v>
      </c>
      <c r="I119" s="223"/>
      <c r="J119" s="219"/>
      <c r="K119" s="219"/>
      <c r="L119" s="224"/>
      <c r="M119" s="225"/>
      <c r="N119" s="226"/>
      <c r="O119" s="226"/>
      <c r="P119" s="226"/>
      <c r="Q119" s="226"/>
      <c r="R119" s="226"/>
      <c r="S119" s="226"/>
      <c r="T119" s="227"/>
      <c r="AT119" s="228" t="s">
        <v>134</v>
      </c>
      <c r="AU119" s="228" t="s">
        <v>89</v>
      </c>
      <c r="AV119" s="11" t="s">
        <v>86</v>
      </c>
      <c r="AW119" s="11" t="s">
        <v>39</v>
      </c>
      <c r="AX119" s="11" t="s">
        <v>78</v>
      </c>
      <c r="AY119" s="228" t="s">
        <v>125</v>
      </c>
    </row>
    <row r="120" s="11" customFormat="1">
      <c r="B120" s="218"/>
      <c r="C120" s="219"/>
      <c r="D120" s="220" t="s">
        <v>134</v>
      </c>
      <c r="E120" s="221" t="s">
        <v>33</v>
      </c>
      <c r="F120" s="222" t="s">
        <v>334</v>
      </c>
      <c r="G120" s="219"/>
      <c r="H120" s="221" t="s">
        <v>33</v>
      </c>
      <c r="I120" s="223"/>
      <c r="J120" s="219"/>
      <c r="K120" s="219"/>
      <c r="L120" s="224"/>
      <c r="M120" s="225"/>
      <c r="N120" s="226"/>
      <c r="O120" s="226"/>
      <c r="P120" s="226"/>
      <c r="Q120" s="226"/>
      <c r="R120" s="226"/>
      <c r="S120" s="226"/>
      <c r="T120" s="227"/>
      <c r="AT120" s="228" t="s">
        <v>134</v>
      </c>
      <c r="AU120" s="228" t="s">
        <v>89</v>
      </c>
      <c r="AV120" s="11" t="s">
        <v>86</v>
      </c>
      <c r="AW120" s="11" t="s">
        <v>39</v>
      </c>
      <c r="AX120" s="11" t="s">
        <v>78</v>
      </c>
      <c r="AY120" s="228" t="s">
        <v>125</v>
      </c>
    </row>
    <row r="121" s="11" customFormat="1">
      <c r="B121" s="218"/>
      <c r="C121" s="219"/>
      <c r="D121" s="220" t="s">
        <v>134</v>
      </c>
      <c r="E121" s="221" t="s">
        <v>33</v>
      </c>
      <c r="F121" s="222" t="s">
        <v>335</v>
      </c>
      <c r="G121" s="219"/>
      <c r="H121" s="221" t="s">
        <v>33</v>
      </c>
      <c r="I121" s="223"/>
      <c r="J121" s="219"/>
      <c r="K121" s="219"/>
      <c r="L121" s="224"/>
      <c r="M121" s="225"/>
      <c r="N121" s="226"/>
      <c r="O121" s="226"/>
      <c r="P121" s="226"/>
      <c r="Q121" s="226"/>
      <c r="R121" s="226"/>
      <c r="S121" s="226"/>
      <c r="T121" s="227"/>
      <c r="AT121" s="228" t="s">
        <v>134</v>
      </c>
      <c r="AU121" s="228" t="s">
        <v>89</v>
      </c>
      <c r="AV121" s="11" t="s">
        <v>86</v>
      </c>
      <c r="AW121" s="11" t="s">
        <v>39</v>
      </c>
      <c r="AX121" s="11" t="s">
        <v>78</v>
      </c>
      <c r="AY121" s="228" t="s">
        <v>125</v>
      </c>
    </row>
    <row r="122" s="11" customFormat="1">
      <c r="B122" s="218"/>
      <c r="C122" s="219"/>
      <c r="D122" s="220" t="s">
        <v>134</v>
      </c>
      <c r="E122" s="221" t="s">
        <v>33</v>
      </c>
      <c r="F122" s="222" t="s">
        <v>336</v>
      </c>
      <c r="G122" s="219"/>
      <c r="H122" s="221" t="s">
        <v>33</v>
      </c>
      <c r="I122" s="223"/>
      <c r="J122" s="219"/>
      <c r="K122" s="219"/>
      <c r="L122" s="224"/>
      <c r="M122" s="225"/>
      <c r="N122" s="226"/>
      <c r="O122" s="226"/>
      <c r="P122" s="226"/>
      <c r="Q122" s="226"/>
      <c r="R122" s="226"/>
      <c r="S122" s="226"/>
      <c r="T122" s="227"/>
      <c r="AT122" s="228" t="s">
        <v>134</v>
      </c>
      <c r="AU122" s="228" t="s">
        <v>89</v>
      </c>
      <c r="AV122" s="11" t="s">
        <v>86</v>
      </c>
      <c r="AW122" s="11" t="s">
        <v>39</v>
      </c>
      <c r="AX122" s="11" t="s">
        <v>78</v>
      </c>
      <c r="AY122" s="228" t="s">
        <v>125</v>
      </c>
    </row>
    <row r="123" s="11" customFormat="1">
      <c r="B123" s="218"/>
      <c r="C123" s="219"/>
      <c r="D123" s="220" t="s">
        <v>134</v>
      </c>
      <c r="E123" s="221" t="s">
        <v>33</v>
      </c>
      <c r="F123" s="222" t="s">
        <v>337</v>
      </c>
      <c r="G123" s="219"/>
      <c r="H123" s="221" t="s">
        <v>33</v>
      </c>
      <c r="I123" s="223"/>
      <c r="J123" s="219"/>
      <c r="K123" s="219"/>
      <c r="L123" s="224"/>
      <c r="M123" s="225"/>
      <c r="N123" s="226"/>
      <c r="O123" s="226"/>
      <c r="P123" s="226"/>
      <c r="Q123" s="226"/>
      <c r="R123" s="226"/>
      <c r="S123" s="226"/>
      <c r="T123" s="227"/>
      <c r="AT123" s="228" t="s">
        <v>134</v>
      </c>
      <c r="AU123" s="228" t="s">
        <v>89</v>
      </c>
      <c r="AV123" s="11" t="s">
        <v>86</v>
      </c>
      <c r="AW123" s="11" t="s">
        <v>39</v>
      </c>
      <c r="AX123" s="11" t="s">
        <v>78</v>
      </c>
      <c r="AY123" s="228" t="s">
        <v>125</v>
      </c>
    </row>
    <row r="124" s="11" customFormat="1">
      <c r="B124" s="218"/>
      <c r="C124" s="219"/>
      <c r="D124" s="220" t="s">
        <v>134</v>
      </c>
      <c r="E124" s="221" t="s">
        <v>33</v>
      </c>
      <c r="F124" s="222" t="s">
        <v>338</v>
      </c>
      <c r="G124" s="219"/>
      <c r="H124" s="221" t="s">
        <v>33</v>
      </c>
      <c r="I124" s="223"/>
      <c r="J124" s="219"/>
      <c r="K124" s="219"/>
      <c r="L124" s="224"/>
      <c r="M124" s="225"/>
      <c r="N124" s="226"/>
      <c r="O124" s="226"/>
      <c r="P124" s="226"/>
      <c r="Q124" s="226"/>
      <c r="R124" s="226"/>
      <c r="S124" s="226"/>
      <c r="T124" s="227"/>
      <c r="AT124" s="228" t="s">
        <v>134</v>
      </c>
      <c r="AU124" s="228" t="s">
        <v>89</v>
      </c>
      <c r="AV124" s="11" t="s">
        <v>86</v>
      </c>
      <c r="AW124" s="11" t="s">
        <v>39</v>
      </c>
      <c r="AX124" s="11" t="s">
        <v>78</v>
      </c>
      <c r="AY124" s="228" t="s">
        <v>125</v>
      </c>
    </row>
    <row r="125" s="12" customFormat="1">
      <c r="B125" s="229"/>
      <c r="C125" s="230"/>
      <c r="D125" s="220" t="s">
        <v>134</v>
      </c>
      <c r="E125" s="231" t="s">
        <v>33</v>
      </c>
      <c r="F125" s="232" t="s">
        <v>339</v>
      </c>
      <c r="G125" s="230"/>
      <c r="H125" s="233">
        <v>78.849999999999994</v>
      </c>
      <c r="I125" s="234"/>
      <c r="J125" s="230"/>
      <c r="K125" s="230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134</v>
      </c>
      <c r="AU125" s="239" t="s">
        <v>89</v>
      </c>
      <c r="AV125" s="12" t="s">
        <v>89</v>
      </c>
      <c r="AW125" s="12" t="s">
        <v>39</v>
      </c>
      <c r="AX125" s="12" t="s">
        <v>78</v>
      </c>
      <c r="AY125" s="239" t="s">
        <v>125</v>
      </c>
    </row>
    <row r="126" s="13" customFormat="1">
      <c r="B126" s="240"/>
      <c r="C126" s="241"/>
      <c r="D126" s="220" t="s">
        <v>134</v>
      </c>
      <c r="E126" s="242" t="s">
        <v>33</v>
      </c>
      <c r="F126" s="243" t="s">
        <v>137</v>
      </c>
      <c r="G126" s="241"/>
      <c r="H126" s="244">
        <v>78.849999999999994</v>
      </c>
      <c r="I126" s="245"/>
      <c r="J126" s="241"/>
      <c r="K126" s="241"/>
      <c r="L126" s="246"/>
      <c r="M126" s="247"/>
      <c r="N126" s="248"/>
      <c r="O126" s="248"/>
      <c r="P126" s="248"/>
      <c r="Q126" s="248"/>
      <c r="R126" s="248"/>
      <c r="S126" s="248"/>
      <c r="T126" s="249"/>
      <c r="AT126" s="250" t="s">
        <v>134</v>
      </c>
      <c r="AU126" s="250" t="s">
        <v>89</v>
      </c>
      <c r="AV126" s="13" t="s">
        <v>126</v>
      </c>
      <c r="AW126" s="13" t="s">
        <v>39</v>
      </c>
      <c r="AX126" s="13" t="s">
        <v>86</v>
      </c>
      <c r="AY126" s="250" t="s">
        <v>125</v>
      </c>
    </row>
    <row r="127" s="1" customFormat="1" ht="16.5" customHeight="1">
      <c r="B127" s="38"/>
      <c r="C127" s="206" t="s">
        <v>160</v>
      </c>
      <c r="D127" s="206" t="s">
        <v>128</v>
      </c>
      <c r="E127" s="207" t="s">
        <v>340</v>
      </c>
      <c r="F127" s="208" t="s">
        <v>341</v>
      </c>
      <c r="G127" s="209" t="s">
        <v>331</v>
      </c>
      <c r="H127" s="210">
        <v>926</v>
      </c>
      <c r="I127" s="211"/>
      <c r="J127" s="212">
        <f>ROUND(I127*H127,2)</f>
        <v>0</v>
      </c>
      <c r="K127" s="208" t="s">
        <v>33</v>
      </c>
      <c r="L127" s="43"/>
      <c r="M127" s="213" t="s">
        <v>33</v>
      </c>
      <c r="N127" s="214" t="s">
        <v>49</v>
      </c>
      <c r="O127" s="79"/>
      <c r="P127" s="215">
        <f>O127*H127</f>
        <v>0</v>
      </c>
      <c r="Q127" s="215">
        <v>0.001</v>
      </c>
      <c r="R127" s="215">
        <f>Q127*H127</f>
        <v>0.92600000000000005</v>
      </c>
      <c r="S127" s="215">
        <v>0</v>
      </c>
      <c r="T127" s="216">
        <f>S127*H127</f>
        <v>0</v>
      </c>
      <c r="AR127" s="16" t="s">
        <v>126</v>
      </c>
      <c r="AT127" s="16" t="s">
        <v>128</v>
      </c>
      <c r="AU127" s="16" t="s">
        <v>89</v>
      </c>
      <c r="AY127" s="16" t="s">
        <v>125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6" t="s">
        <v>86</v>
      </c>
      <c r="BK127" s="217">
        <f>ROUND(I127*H127,2)</f>
        <v>0</v>
      </c>
      <c r="BL127" s="16" t="s">
        <v>126</v>
      </c>
      <c r="BM127" s="16" t="s">
        <v>342</v>
      </c>
    </row>
    <row r="128" s="11" customFormat="1">
      <c r="B128" s="218"/>
      <c r="C128" s="219"/>
      <c r="D128" s="220" t="s">
        <v>134</v>
      </c>
      <c r="E128" s="221" t="s">
        <v>33</v>
      </c>
      <c r="F128" s="222" t="s">
        <v>300</v>
      </c>
      <c r="G128" s="219"/>
      <c r="H128" s="221" t="s">
        <v>33</v>
      </c>
      <c r="I128" s="223"/>
      <c r="J128" s="219"/>
      <c r="K128" s="219"/>
      <c r="L128" s="224"/>
      <c r="M128" s="225"/>
      <c r="N128" s="226"/>
      <c r="O128" s="226"/>
      <c r="P128" s="226"/>
      <c r="Q128" s="226"/>
      <c r="R128" s="226"/>
      <c r="S128" s="226"/>
      <c r="T128" s="227"/>
      <c r="AT128" s="228" t="s">
        <v>134</v>
      </c>
      <c r="AU128" s="228" t="s">
        <v>89</v>
      </c>
      <c r="AV128" s="11" t="s">
        <v>86</v>
      </c>
      <c r="AW128" s="11" t="s">
        <v>39</v>
      </c>
      <c r="AX128" s="11" t="s">
        <v>78</v>
      </c>
      <c r="AY128" s="228" t="s">
        <v>125</v>
      </c>
    </row>
    <row r="129" s="11" customFormat="1">
      <c r="B129" s="218"/>
      <c r="C129" s="219"/>
      <c r="D129" s="220" t="s">
        <v>134</v>
      </c>
      <c r="E129" s="221" t="s">
        <v>33</v>
      </c>
      <c r="F129" s="222" t="s">
        <v>343</v>
      </c>
      <c r="G129" s="219"/>
      <c r="H129" s="221" t="s">
        <v>33</v>
      </c>
      <c r="I129" s="223"/>
      <c r="J129" s="219"/>
      <c r="K129" s="219"/>
      <c r="L129" s="224"/>
      <c r="M129" s="225"/>
      <c r="N129" s="226"/>
      <c r="O129" s="226"/>
      <c r="P129" s="226"/>
      <c r="Q129" s="226"/>
      <c r="R129" s="226"/>
      <c r="S129" s="226"/>
      <c r="T129" s="227"/>
      <c r="AT129" s="228" t="s">
        <v>134</v>
      </c>
      <c r="AU129" s="228" t="s">
        <v>89</v>
      </c>
      <c r="AV129" s="11" t="s">
        <v>86</v>
      </c>
      <c r="AW129" s="11" t="s">
        <v>39</v>
      </c>
      <c r="AX129" s="11" t="s">
        <v>78</v>
      </c>
      <c r="AY129" s="228" t="s">
        <v>125</v>
      </c>
    </row>
    <row r="130" s="11" customFormat="1">
      <c r="B130" s="218"/>
      <c r="C130" s="219"/>
      <c r="D130" s="220" t="s">
        <v>134</v>
      </c>
      <c r="E130" s="221" t="s">
        <v>33</v>
      </c>
      <c r="F130" s="222" t="s">
        <v>344</v>
      </c>
      <c r="G130" s="219"/>
      <c r="H130" s="221" t="s">
        <v>33</v>
      </c>
      <c r="I130" s="223"/>
      <c r="J130" s="219"/>
      <c r="K130" s="219"/>
      <c r="L130" s="224"/>
      <c r="M130" s="225"/>
      <c r="N130" s="226"/>
      <c r="O130" s="226"/>
      <c r="P130" s="226"/>
      <c r="Q130" s="226"/>
      <c r="R130" s="226"/>
      <c r="S130" s="226"/>
      <c r="T130" s="227"/>
      <c r="AT130" s="228" t="s">
        <v>134</v>
      </c>
      <c r="AU130" s="228" t="s">
        <v>89</v>
      </c>
      <c r="AV130" s="11" t="s">
        <v>86</v>
      </c>
      <c r="AW130" s="11" t="s">
        <v>39</v>
      </c>
      <c r="AX130" s="11" t="s">
        <v>78</v>
      </c>
      <c r="AY130" s="228" t="s">
        <v>125</v>
      </c>
    </row>
    <row r="131" s="11" customFormat="1">
      <c r="B131" s="218"/>
      <c r="C131" s="219"/>
      <c r="D131" s="220" t="s">
        <v>134</v>
      </c>
      <c r="E131" s="221" t="s">
        <v>33</v>
      </c>
      <c r="F131" s="222" t="s">
        <v>345</v>
      </c>
      <c r="G131" s="219"/>
      <c r="H131" s="221" t="s">
        <v>33</v>
      </c>
      <c r="I131" s="223"/>
      <c r="J131" s="219"/>
      <c r="K131" s="219"/>
      <c r="L131" s="224"/>
      <c r="M131" s="225"/>
      <c r="N131" s="226"/>
      <c r="O131" s="226"/>
      <c r="P131" s="226"/>
      <c r="Q131" s="226"/>
      <c r="R131" s="226"/>
      <c r="S131" s="226"/>
      <c r="T131" s="227"/>
      <c r="AT131" s="228" t="s">
        <v>134</v>
      </c>
      <c r="AU131" s="228" t="s">
        <v>89</v>
      </c>
      <c r="AV131" s="11" t="s">
        <v>86</v>
      </c>
      <c r="AW131" s="11" t="s">
        <v>39</v>
      </c>
      <c r="AX131" s="11" t="s">
        <v>78</v>
      </c>
      <c r="AY131" s="228" t="s">
        <v>125</v>
      </c>
    </row>
    <row r="132" s="11" customFormat="1">
      <c r="B132" s="218"/>
      <c r="C132" s="219"/>
      <c r="D132" s="220" t="s">
        <v>134</v>
      </c>
      <c r="E132" s="221" t="s">
        <v>33</v>
      </c>
      <c r="F132" s="222" t="s">
        <v>346</v>
      </c>
      <c r="G132" s="219"/>
      <c r="H132" s="221" t="s">
        <v>33</v>
      </c>
      <c r="I132" s="223"/>
      <c r="J132" s="219"/>
      <c r="K132" s="219"/>
      <c r="L132" s="224"/>
      <c r="M132" s="225"/>
      <c r="N132" s="226"/>
      <c r="O132" s="226"/>
      <c r="P132" s="226"/>
      <c r="Q132" s="226"/>
      <c r="R132" s="226"/>
      <c r="S132" s="226"/>
      <c r="T132" s="227"/>
      <c r="AT132" s="228" t="s">
        <v>134</v>
      </c>
      <c r="AU132" s="228" t="s">
        <v>89</v>
      </c>
      <c r="AV132" s="11" t="s">
        <v>86</v>
      </c>
      <c r="AW132" s="11" t="s">
        <v>39</v>
      </c>
      <c r="AX132" s="11" t="s">
        <v>78</v>
      </c>
      <c r="AY132" s="228" t="s">
        <v>125</v>
      </c>
    </row>
    <row r="133" s="12" customFormat="1">
      <c r="B133" s="229"/>
      <c r="C133" s="230"/>
      <c r="D133" s="220" t="s">
        <v>134</v>
      </c>
      <c r="E133" s="231" t="s">
        <v>33</v>
      </c>
      <c r="F133" s="232" t="s">
        <v>347</v>
      </c>
      <c r="G133" s="230"/>
      <c r="H133" s="233">
        <v>926</v>
      </c>
      <c r="I133" s="234"/>
      <c r="J133" s="230"/>
      <c r="K133" s="230"/>
      <c r="L133" s="235"/>
      <c r="M133" s="236"/>
      <c r="N133" s="237"/>
      <c r="O133" s="237"/>
      <c r="P133" s="237"/>
      <c r="Q133" s="237"/>
      <c r="R133" s="237"/>
      <c r="S133" s="237"/>
      <c r="T133" s="238"/>
      <c r="AT133" s="239" t="s">
        <v>134</v>
      </c>
      <c r="AU133" s="239" t="s">
        <v>89</v>
      </c>
      <c r="AV133" s="12" t="s">
        <v>89</v>
      </c>
      <c r="AW133" s="12" t="s">
        <v>39</v>
      </c>
      <c r="AX133" s="12" t="s">
        <v>78</v>
      </c>
      <c r="AY133" s="239" t="s">
        <v>125</v>
      </c>
    </row>
    <row r="134" s="13" customFormat="1">
      <c r="B134" s="240"/>
      <c r="C134" s="241"/>
      <c r="D134" s="220" t="s">
        <v>134</v>
      </c>
      <c r="E134" s="242" t="s">
        <v>33</v>
      </c>
      <c r="F134" s="243" t="s">
        <v>137</v>
      </c>
      <c r="G134" s="241"/>
      <c r="H134" s="244">
        <v>926</v>
      </c>
      <c r="I134" s="245"/>
      <c r="J134" s="241"/>
      <c r="K134" s="241"/>
      <c r="L134" s="246"/>
      <c r="M134" s="247"/>
      <c r="N134" s="248"/>
      <c r="O134" s="248"/>
      <c r="P134" s="248"/>
      <c r="Q134" s="248"/>
      <c r="R134" s="248"/>
      <c r="S134" s="248"/>
      <c r="T134" s="249"/>
      <c r="AT134" s="250" t="s">
        <v>134</v>
      </c>
      <c r="AU134" s="250" t="s">
        <v>89</v>
      </c>
      <c r="AV134" s="13" t="s">
        <v>126</v>
      </c>
      <c r="AW134" s="13" t="s">
        <v>39</v>
      </c>
      <c r="AX134" s="13" t="s">
        <v>86</v>
      </c>
      <c r="AY134" s="250" t="s">
        <v>125</v>
      </c>
    </row>
    <row r="135" s="1" customFormat="1" ht="16.5" customHeight="1">
      <c r="B135" s="38"/>
      <c r="C135" s="206" t="s">
        <v>179</v>
      </c>
      <c r="D135" s="206" t="s">
        <v>128</v>
      </c>
      <c r="E135" s="207" t="s">
        <v>348</v>
      </c>
      <c r="F135" s="208" t="s">
        <v>349</v>
      </c>
      <c r="G135" s="209" t="s">
        <v>331</v>
      </c>
      <c r="H135" s="210">
        <v>31.879999999999999</v>
      </c>
      <c r="I135" s="211"/>
      <c r="J135" s="212">
        <f>ROUND(I135*H135,2)</f>
        <v>0</v>
      </c>
      <c r="K135" s="208" t="s">
        <v>33</v>
      </c>
      <c r="L135" s="43"/>
      <c r="M135" s="213" t="s">
        <v>33</v>
      </c>
      <c r="N135" s="214" t="s">
        <v>49</v>
      </c>
      <c r="O135" s="79"/>
      <c r="P135" s="215">
        <f>O135*H135</f>
        <v>0</v>
      </c>
      <c r="Q135" s="215">
        <v>0.001</v>
      </c>
      <c r="R135" s="215">
        <f>Q135*H135</f>
        <v>0.031879999999999999</v>
      </c>
      <c r="S135" s="215">
        <v>0</v>
      </c>
      <c r="T135" s="216">
        <f>S135*H135</f>
        <v>0</v>
      </c>
      <c r="AR135" s="16" t="s">
        <v>126</v>
      </c>
      <c r="AT135" s="16" t="s">
        <v>128</v>
      </c>
      <c r="AU135" s="16" t="s">
        <v>89</v>
      </c>
      <c r="AY135" s="16" t="s">
        <v>125</v>
      </c>
      <c r="BE135" s="217">
        <f>IF(N135="základní",J135,0)</f>
        <v>0</v>
      </c>
      <c r="BF135" s="217">
        <f>IF(N135="snížená",J135,0)</f>
        <v>0</v>
      </c>
      <c r="BG135" s="217">
        <f>IF(N135="zákl. přenesená",J135,0)</f>
        <v>0</v>
      </c>
      <c r="BH135" s="217">
        <f>IF(N135="sníž. přenesená",J135,0)</f>
        <v>0</v>
      </c>
      <c r="BI135" s="217">
        <f>IF(N135="nulová",J135,0)</f>
        <v>0</v>
      </c>
      <c r="BJ135" s="16" t="s">
        <v>86</v>
      </c>
      <c r="BK135" s="217">
        <f>ROUND(I135*H135,2)</f>
        <v>0</v>
      </c>
      <c r="BL135" s="16" t="s">
        <v>126</v>
      </c>
      <c r="BM135" s="16" t="s">
        <v>350</v>
      </c>
    </row>
    <row r="136" s="11" customFormat="1">
      <c r="B136" s="218"/>
      <c r="C136" s="219"/>
      <c r="D136" s="220" t="s">
        <v>134</v>
      </c>
      <c r="E136" s="221" t="s">
        <v>33</v>
      </c>
      <c r="F136" s="222" t="s">
        <v>300</v>
      </c>
      <c r="G136" s="219"/>
      <c r="H136" s="221" t="s">
        <v>33</v>
      </c>
      <c r="I136" s="223"/>
      <c r="J136" s="219"/>
      <c r="K136" s="219"/>
      <c r="L136" s="224"/>
      <c r="M136" s="225"/>
      <c r="N136" s="226"/>
      <c r="O136" s="226"/>
      <c r="P136" s="226"/>
      <c r="Q136" s="226"/>
      <c r="R136" s="226"/>
      <c r="S136" s="226"/>
      <c r="T136" s="227"/>
      <c r="AT136" s="228" t="s">
        <v>134</v>
      </c>
      <c r="AU136" s="228" t="s">
        <v>89</v>
      </c>
      <c r="AV136" s="11" t="s">
        <v>86</v>
      </c>
      <c r="AW136" s="11" t="s">
        <v>39</v>
      </c>
      <c r="AX136" s="11" t="s">
        <v>78</v>
      </c>
      <c r="AY136" s="228" t="s">
        <v>125</v>
      </c>
    </row>
    <row r="137" s="11" customFormat="1">
      <c r="B137" s="218"/>
      <c r="C137" s="219"/>
      <c r="D137" s="220" t="s">
        <v>134</v>
      </c>
      <c r="E137" s="221" t="s">
        <v>33</v>
      </c>
      <c r="F137" s="222" t="s">
        <v>351</v>
      </c>
      <c r="G137" s="219"/>
      <c r="H137" s="221" t="s">
        <v>33</v>
      </c>
      <c r="I137" s="223"/>
      <c r="J137" s="219"/>
      <c r="K137" s="219"/>
      <c r="L137" s="224"/>
      <c r="M137" s="225"/>
      <c r="N137" s="226"/>
      <c r="O137" s="226"/>
      <c r="P137" s="226"/>
      <c r="Q137" s="226"/>
      <c r="R137" s="226"/>
      <c r="S137" s="226"/>
      <c r="T137" s="227"/>
      <c r="AT137" s="228" t="s">
        <v>134</v>
      </c>
      <c r="AU137" s="228" t="s">
        <v>89</v>
      </c>
      <c r="AV137" s="11" t="s">
        <v>86</v>
      </c>
      <c r="AW137" s="11" t="s">
        <v>39</v>
      </c>
      <c r="AX137" s="11" t="s">
        <v>78</v>
      </c>
      <c r="AY137" s="228" t="s">
        <v>125</v>
      </c>
    </row>
    <row r="138" s="11" customFormat="1">
      <c r="B138" s="218"/>
      <c r="C138" s="219"/>
      <c r="D138" s="220" t="s">
        <v>134</v>
      </c>
      <c r="E138" s="221" t="s">
        <v>33</v>
      </c>
      <c r="F138" s="222" t="s">
        <v>352</v>
      </c>
      <c r="G138" s="219"/>
      <c r="H138" s="221" t="s">
        <v>33</v>
      </c>
      <c r="I138" s="223"/>
      <c r="J138" s="219"/>
      <c r="K138" s="219"/>
      <c r="L138" s="224"/>
      <c r="M138" s="225"/>
      <c r="N138" s="226"/>
      <c r="O138" s="226"/>
      <c r="P138" s="226"/>
      <c r="Q138" s="226"/>
      <c r="R138" s="226"/>
      <c r="S138" s="226"/>
      <c r="T138" s="227"/>
      <c r="AT138" s="228" t="s">
        <v>134</v>
      </c>
      <c r="AU138" s="228" t="s">
        <v>89</v>
      </c>
      <c r="AV138" s="11" t="s">
        <v>86</v>
      </c>
      <c r="AW138" s="11" t="s">
        <v>39</v>
      </c>
      <c r="AX138" s="11" t="s">
        <v>78</v>
      </c>
      <c r="AY138" s="228" t="s">
        <v>125</v>
      </c>
    </row>
    <row r="139" s="11" customFormat="1">
      <c r="B139" s="218"/>
      <c r="C139" s="219"/>
      <c r="D139" s="220" t="s">
        <v>134</v>
      </c>
      <c r="E139" s="221" t="s">
        <v>33</v>
      </c>
      <c r="F139" s="222" t="s">
        <v>353</v>
      </c>
      <c r="G139" s="219"/>
      <c r="H139" s="221" t="s">
        <v>33</v>
      </c>
      <c r="I139" s="223"/>
      <c r="J139" s="219"/>
      <c r="K139" s="219"/>
      <c r="L139" s="224"/>
      <c r="M139" s="225"/>
      <c r="N139" s="226"/>
      <c r="O139" s="226"/>
      <c r="P139" s="226"/>
      <c r="Q139" s="226"/>
      <c r="R139" s="226"/>
      <c r="S139" s="226"/>
      <c r="T139" s="227"/>
      <c r="AT139" s="228" t="s">
        <v>134</v>
      </c>
      <c r="AU139" s="228" t="s">
        <v>89</v>
      </c>
      <c r="AV139" s="11" t="s">
        <v>86</v>
      </c>
      <c r="AW139" s="11" t="s">
        <v>39</v>
      </c>
      <c r="AX139" s="11" t="s">
        <v>78</v>
      </c>
      <c r="AY139" s="228" t="s">
        <v>125</v>
      </c>
    </row>
    <row r="140" s="11" customFormat="1">
      <c r="B140" s="218"/>
      <c r="C140" s="219"/>
      <c r="D140" s="220" t="s">
        <v>134</v>
      </c>
      <c r="E140" s="221" t="s">
        <v>33</v>
      </c>
      <c r="F140" s="222" t="s">
        <v>354</v>
      </c>
      <c r="G140" s="219"/>
      <c r="H140" s="221" t="s">
        <v>33</v>
      </c>
      <c r="I140" s="223"/>
      <c r="J140" s="219"/>
      <c r="K140" s="219"/>
      <c r="L140" s="224"/>
      <c r="M140" s="225"/>
      <c r="N140" s="226"/>
      <c r="O140" s="226"/>
      <c r="P140" s="226"/>
      <c r="Q140" s="226"/>
      <c r="R140" s="226"/>
      <c r="S140" s="226"/>
      <c r="T140" s="227"/>
      <c r="AT140" s="228" t="s">
        <v>134</v>
      </c>
      <c r="AU140" s="228" t="s">
        <v>89</v>
      </c>
      <c r="AV140" s="11" t="s">
        <v>86</v>
      </c>
      <c r="AW140" s="11" t="s">
        <v>39</v>
      </c>
      <c r="AX140" s="11" t="s">
        <v>78</v>
      </c>
      <c r="AY140" s="228" t="s">
        <v>125</v>
      </c>
    </row>
    <row r="141" s="12" customFormat="1">
      <c r="B141" s="229"/>
      <c r="C141" s="230"/>
      <c r="D141" s="220" t="s">
        <v>134</v>
      </c>
      <c r="E141" s="231" t="s">
        <v>33</v>
      </c>
      <c r="F141" s="232" t="s">
        <v>355</v>
      </c>
      <c r="G141" s="230"/>
      <c r="H141" s="233">
        <v>31.879999999999999</v>
      </c>
      <c r="I141" s="234"/>
      <c r="J141" s="230"/>
      <c r="K141" s="230"/>
      <c r="L141" s="235"/>
      <c r="M141" s="236"/>
      <c r="N141" s="237"/>
      <c r="O141" s="237"/>
      <c r="P141" s="237"/>
      <c r="Q141" s="237"/>
      <c r="R141" s="237"/>
      <c r="S141" s="237"/>
      <c r="T141" s="238"/>
      <c r="AT141" s="239" t="s">
        <v>134</v>
      </c>
      <c r="AU141" s="239" t="s">
        <v>89</v>
      </c>
      <c r="AV141" s="12" t="s">
        <v>89</v>
      </c>
      <c r="AW141" s="12" t="s">
        <v>39</v>
      </c>
      <c r="AX141" s="12" t="s">
        <v>78</v>
      </c>
      <c r="AY141" s="239" t="s">
        <v>125</v>
      </c>
    </row>
    <row r="142" s="13" customFormat="1">
      <c r="B142" s="240"/>
      <c r="C142" s="241"/>
      <c r="D142" s="220" t="s">
        <v>134</v>
      </c>
      <c r="E142" s="242" t="s">
        <v>33</v>
      </c>
      <c r="F142" s="243" t="s">
        <v>137</v>
      </c>
      <c r="G142" s="241"/>
      <c r="H142" s="244">
        <v>31.879999999999999</v>
      </c>
      <c r="I142" s="245"/>
      <c r="J142" s="241"/>
      <c r="K142" s="241"/>
      <c r="L142" s="246"/>
      <c r="M142" s="247"/>
      <c r="N142" s="248"/>
      <c r="O142" s="248"/>
      <c r="P142" s="248"/>
      <c r="Q142" s="248"/>
      <c r="R142" s="248"/>
      <c r="S142" s="248"/>
      <c r="T142" s="249"/>
      <c r="AT142" s="250" t="s">
        <v>134</v>
      </c>
      <c r="AU142" s="250" t="s">
        <v>89</v>
      </c>
      <c r="AV142" s="13" t="s">
        <v>126</v>
      </c>
      <c r="AW142" s="13" t="s">
        <v>39</v>
      </c>
      <c r="AX142" s="13" t="s">
        <v>86</v>
      </c>
      <c r="AY142" s="250" t="s">
        <v>125</v>
      </c>
    </row>
    <row r="143" s="1" customFormat="1" ht="16.5" customHeight="1">
      <c r="B143" s="38"/>
      <c r="C143" s="206" t="s">
        <v>184</v>
      </c>
      <c r="D143" s="206" t="s">
        <v>128</v>
      </c>
      <c r="E143" s="207" t="s">
        <v>356</v>
      </c>
      <c r="F143" s="208" t="s">
        <v>357</v>
      </c>
      <c r="G143" s="209" t="s">
        <v>331</v>
      </c>
      <c r="H143" s="210">
        <v>774</v>
      </c>
      <c r="I143" s="211"/>
      <c r="J143" s="212">
        <f>ROUND(I143*H143,2)</f>
        <v>0</v>
      </c>
      <c r="K143" s="208" t="s">
        <v>132</v>
      </c>
      <c r="L143" s="43"/>
      <c r="M143" s="213" t="s">
        <v>33</v>
      </c>
      <c r="N143" s="214" t="s">
        <v>49</v>
      </c>
      <c r="O143" s="79"/>
      <c r="P143" s="215">
        <f>O143*H143</f>
        <v>0</v>
      </c>
      <c r="Q143" s="215">
        <v>0</v>
      </c>
      <c r="R143" s="215">
        <f>Q143*H143</f>
        <v>0</v>
      </c>
      <c r="S143" s="215">
        <v>0.001</v>
      </c>
      <c r="T143" s="216">
        <f>S143*H143</f>
        <v>0.77400000000000002</v>
      </c>
      <c r="AR143" s="16" t="s">
        <v>152</v>
      </c>
      <c r="AT143" s="16" t="s">
        <v>128</v>
      </c>
      <c r="AU143" s="16" t="s">
        <v>89</v>
      </c>
      <c r="AY143" s="16" t="s">
        <v>125</v>
      </c>
      <c r="BE143" s="217">
        <f>IF(N143="základní",J143,0)</f>
        <v>0</v>
      </c>
      <c r="BF143" s="217">
        <f>IF(N143="snížená",J143,0)</f>
        <v>0</v>
      </c>
      <c r="BG143" s="217">
        <f>IF(N143="zákl. přenesená",J143,0)</f>
        <v>0</v>
      </c>
      <c r="BH143" s="217">
        <f>IF(N143="sníž. přenesená",J143,0)</f>
        <v>0</v>
      </c>
      <c r="BI143" s="217">
        <f>IF(N143="nulová",J143,0)</f>
        <v>0</v>
      </c>
      <c r="BJ143" s="16" t="s">
        <v>86</v>
      </c>
      <c r="BK143" s="217">
        <f>ROUND(I143*H143,2)</f>
        <v>0</v>
      </c>
      <c r="BL143" s="16" t="s">
        <v>152</v>
      </c>
      <c r="BM143" s="16" t="s">
        <v>358</v>
      </c>
    </row>
    <row r="144" s="11" customFormat="1">
      <c r="B144" s="218"/>
      <c r="C144" s="219"/>
      <c r="D144" s="220" t="s">
        <v>134</v>
      </c>
      <c r="E144" s="221" t="s">
        <v>33</v>
      </c>
      <c r="F144" s="222" t="s">
        <v>300</v>
      </c>
      <c r="G144" s="219"/>
      <c r="H144" s="221" t="s">
        <v>33</v>
      </c>
      <c r="I144" s="223"/>
      <c r="J144" s="219"/>
      <c r="K144" s="219"/>
      <c r="L144" s="224"/>
      <c r="M144" s="225"/>
      <c r="N144" s="226"/>
      <c r="O144" s="226"/>
      <c r="P144" s="226"/>
      <c r="Q144" s="226"/>
      <c r="R144" s="226"/>
      <c r="S144" s="226"/>
      <c r="T144" s="227"/>
      <c r="AT144" s="228" t="s">
        <v>134</v>
      </c>
      <c r="AU144" s="228" t="s">
        <v>89</v>
      </c>
      <c r="AV144" s="11" t="s">
        <v>86</v>
      </c>
      <c r="AW144" s="11" t="s">
        <v>39</v>
      </c>
      <c r="AX144" s="11" t="s">
        <v>78</v>
      </c>
      <c r="AY144" s="228" t="s">
        <v>125</v>
      </c>
    </row>
    <row r="145" s="11" customFormat="1">
      <c r="B145" s="218"/>
      <c r="C145" s="219"/>
      <c r="D145" s="220" t="s">
        <v>134</v>
      </c>
      <c r="E145" s="221" t="s">
        <v>33</v>
      </c>
      <c r="F145" s="222" t="s">
        <v>188</v>
      </c>
      <c r="G145" s="219"/>
      <c r="H145" s="221" t="s">
        <v>33</v>
      </c>
      <c r="I145" s="223"/>
      <c r="J145" s="219"/>
      <c r="K145" s="219"/>
      <c r="L145" s="224"/>
      <c r="M145" s="225"/>
      <c r="N145" s="226"/>
      <c r="O145" s="226"/>
      <c r="P145" s="226"/>
      <c r="Q145" s="226"/>
      <c r="R145" s="226"/>
      <c r="S145" s="226"/>
      <c r="T145" s="227"/>
      <c r="AT145" s="228" t="s">
        <v>134</v>
      </c>
      <c r="AU145" s="228" t="s">
        <v>89</v>
      </c>
      <c r="AV145" s="11" t="s">
        <v>86</v>
      </c>
      <c r="AW145" s="11" t="s">
        <v>39</v>
      </c>
      <c r="AX145" s="11" t="s">
        <v>78</v>
      </c>
      <c r="AY145" s="228" t="s">
        <v>125</v>
      </c>
    </row>
    <row r="146" s="12" customFormat="1">
      <c r="B146" s="229"/>
      <c r="C146" s="230"/>
      <c r="D146" s="220" t="s">
        <v>134</v>
      </c>
      <c r="E146" s="231" t="s">
        <v>33</v>
      </c>
      <c r="F146" s="232" t="s">
        <v>359</v>
      </c>
      <c r="G146" s="230"/>
      <c r="H146" s="233">
        <v>750</v>
      </c>
      <c r="I146" s="234"/>
      <c r="J146" s="230"/>
      <c r="K146" s="230"/>
      <c r="L146" s="235"/>
      <c r="M146" s="236"/>
      <c r="N146" s="237"/>
      <c r="O146" s="237"/>
      <c r="P146" s="237"/>
      <c r="Q146" s="237"/>
      <c r="R146" s="237"/>
      <c r="S146" s="237"/>
      <c r="T146" s="238"/>
      <c r="AT146" s="239" t="s">
        <v>134</v>
      </c>
      <c r="AU146" s="239" t="s">
        <v>89</v>
      </c>
      <c r="AV146" s="12" t="s">
        <v>89</v>
      </c>
      <c r="AW146" s="12" t="s">
        <v>39</v>
      </c>
      <c r="AX146" s="12" t="s">
        <v>78</v>
      </c>
      <c r="AY146" s="239" t="s">
        <v>125</v>
      </c>
    </row>
    <row r="147" s="12" customFormat="1">
      <c r="B147" s="229"/>
      <c r="C147" s="230"/>
      <c r="D147" s="220" t="s">
        <v>134</v>
      </c>
      <c r="E147" s="231" t="s">
        <v>33</v>
      </c>
      <c r="F147" s="232" t="s">
        <v>360</v>
      </c>
      <c r="G147" s="230"/>
      <c r="H147" s="233">
        <v>24</v>
      </c>
      <c r="I147" s="234"/>
      <c r="J147" s="230"/>
      <c r="K147" s="230"/>
      <c r="L147" s="235"/>
      <c r="M147" s="236"/>
      <c r="N147" s="237"/>
      <c r="O147" s="237"/>
      <c r="P147" s="237"/>
      <c r="Q147" s="237"/>
      <c r="R147" s="237"/>
      <c r="S147" s="237"/>
      <c r="T147" s="238"/>
      <c r="AT147" s="239" t="s">
        <v>134</v>
      </c>
      <c r="AU147" s="239" t="s">
        <v>89</v>
      </c>
      <c r="AV147" s="12" t="s">
        <v>89</v>
      </c>
      <c r="AW147" s="12" t="s">
        <v>39</v>
      </c>
      <c r="AX147" s="12" t="s">
        <v>78</v>
      </c>
      <c r="AY147" s="239" t="s">
        <v>125</v>
      </c>
    </row>
    <row r="148" s="13" customFormat="1">
      <c r="B148" s="240"/>
      <c r="C148" s="241"/>
      <c r="D148" s="220" t="s">
        <v>134</v>
      </c>
      <c r="E148" s="242" t="s">
        <v>33</v>
      </c>
      <c r="F148" s="243" t="s">
        <v>137</v>
      </c>
      <c r="G148" s="241"/>
      <c r="H148" s="244">
        <v>774</v>
      </c>
      <c r="I148" s="245"/>
      <c r="J148" s="241"/>
      <c r="K148" s="241"/>
      <c r="L148" s="246"/>
      <c r="M148" s="247"/>
      <c r="N148" s="248"/>
      <c r="O148" s="248"/>
      <c r="P148" s="248"/>
      <c r="Q148" s="248"/>
      <c r="R148" s="248"/>
      <c r="S148" s="248"/>
      <c r="T148" s="249"/>
      <c r="AT148" s="250" t="s">
        <v>134</v>
      </c>
      <c r="AU148" s="250" t="s">
        <v>89</v>
      </c>
      <c r="AV148" s="13" t="s">
        <v>126</v>
      </c>
      <c r="AW148" s="13" t="s">
        <v>39</v>
      </c>
      <c r="AX148" s="13" t="s">
        <v>86</v>
      </c>
      <c r="AY148" s="250" t="s">
        <v>125</v>
      </c>
    </row>
    <row r="149" s="10" customFormat="1" ht="22.8" customHeight="1">
      <c r="B149" s="190"/>
      <c r="C149" s="191"/>
      <c r="D149" s="192" t="s">
        <v>77</v>
      </c>
      <c r="E149" s="204" t="s">
        <v>179</v>
      </c>
      <c r="F149" s="204" t="s">
        <v>235</v>
      </c>
      <c r="G149" s="191"/>
      <c r="H149" s="191"/>
      <c r="I149" s="194"/>
      <c r="J149" s="205">
        <f>BK149</f>
        <v>0</v>
      </c>
      <c r="K149" s="191"/>
      <c r="L149" s="196"/>
      <c r="M149" s="197"/>
      <c r="N149" s="198"/>
      <c r="O149" s="198"/>
      <c r="P149" s="199">
        <f>SUM(P150:P171)</f>
        <v>0</v>
      </c>
      <c r="Q149" s="198"/>
      <c r="R149" s="199">
        <f>SUM(R150:R171)</f>
        <v>0.01023</v>
      </c>
      <c r="S149" s="198"/>
      <c r="T149" s="200">
        <f>SUM(T150:T171)</f>
        <v>0</v>
      </c>
      <c r="AR149" s="201" t="s">
        <v>86</v>
      </c>
      <c r="AT149" s="202" t="s">
        <v>77</v>
      </c>
      <c r="AU149" s="202" t="s">
        <v>86</v>
      </c>
      <c r="AY149" s="201" t="s">
        <v>125</v>
      </c>
      <c r="BK149" s="203">
        <f>SUM(BK150:BK171)</f>
        <v>0</v>
      </c>
    </row>
    <row r="150" s="1" customFormat="1" ht="16.5" customHeight="1">
      <c r="B150" s="38"/>
      <c r="C150" s="206" t="s">
        <v>190</v>
      </c>
      <c r="D150" s="206" t="s">
        <v>128</v>
      </c>
      <c r="E150" s="207" t="s">
        <v>361</v>
      </c>
      <c r="F150" s="208" t="s">
        <v>362</v>
      </c>
      <c r="G150" s="209" t="s">
        <v>363</v>
      </c>
      <c r="H150" s="210">
        <v>3.46</v>
      </c>
      <c r="I150" s="211"/>
      <c r="J150" s="212">
        <f>ROUND(I150*H150,2)</f>
        <v>0</v>
      </c>
      <c r="K150" s="208" t="s">
        <v>33</v>
      </c>
      <c r="L150" s="43"/>
      <c r="M150" s="213" t="s">
        <v>33</v>
      </c>
      <c r="N150" s="214" t="s">
        <v>49</v>
      </c>
      <c r="O150" s="79"/>
      <c r="P150" s="215">
        <f>O150*H150</f>
        <v>0</v>
      </c>
      <c r="Q150" s="215">
        <v>0.00050000000000000001</v>
      </c>
      <c r="R150" s="215">
        <f>Q150*H150</f>
        <v>0.00173</v>
      </c>
      <c r="S150" s="215">
        <v>0</v>
      </c>
      <c r="T150" s="216">
        <f>S150*H150</f>
        <v>0</v>
      </c>
      <c r="AR150" s="16" t="s">
        <v>126</v>
      </c>
      <c r="AT150" s="16" t="s">
        <v>128</v>
      </c>
      <c r="AU150" s="16" t="s">
        <v>89</v>
      </c>
      <c r="AY150" s="16" t="s">
        <v>125</v>
      </c>
      <c r="BE150" s="217">
        <f>IF(N150="základní",J150,0)</f>
        <v>0</v>
      </c>
      <c r="BF150" s="217">
        <f>IF(N150="snížená",J150,0)</f>
        <v>0</v>
      </c>
      <c r="BG150" s="217">
        <f>IF(N150="zákl. přenesená",J150,0)</f>
        <v>0</v>
      </c>
      <c r="BH150" s="217">
        <f>IF(N150="sníž. přenesená",J150,0)</f>
        <v>0</v>
      </c>
      <c r="BI150" s="217">
        <f>IF(N150="nulová",J150,0)</f>
        <v>0</v>
      </c>
      <c r="BJ150" s="16" t="s">
        <v>86</v>
      </c>
      <c r="BK150" s="217">
        <f>ROUND(I150*H150,2)</f>
        <v>0</v>
      </c>
      <c r="BL150" s="16" t="s">
        <v>126</v>
      </c>
      <c r="BM150" s="16" t="s">
        <v>364</v>
      </c>
    </row>
    <row r="151" s="11" customFormat="1">
      <c r="B151" s="218"/>
      <c r="C151" s="219"/>
      <c r="D151" s="220" t="s">
        <v>134</v>
      </c>
      <c r="E151" s="221" t="s">
        <v>33</v>
      </c>
      <c r="F151" s="222" t="s">
        <v>300</v>
      </c>
      <c r="G151" s="219"/>
      <c r="H151" s="221" t="s">
        <v>33</v>
      </c>
      <c r="I151" s="223"/>
      <c r="J151" s="219"/>
      <c r="K151" s="219"/>
      <c r="L151" s="224"/>
      <c r="M151" s="225"/>
      <c r="N151" s="226"/>
      <c r="O151" s="226"/>
      <c r="P151" s="226"/>
      <c r="Q151" s="226"/>
      <c r="R151" s="226"/>
      <c r="S151" s="226"/>
      <c r="T151" s="227"/>
      <c r="AT151" s="228" t="s">
        <v>134</v>
      </c>
      <c r="AU151" s="228" t="s">
        <v>89</v>
      </c>
      <c r="AV151" s="11" t="s">
        <v>86</v>
      </c>
      <c r="AW151" s="11" t="s">
        <v>39</v>
      </c>
      <c r="AX151" s="11" t="s">
        <v>78</v>
      </c>
      <c r="AY151" s="228" t="s">
        <v>125</v>
      </c>
    </row>
    <row r="152" s="12" customFormat="1">
      <c r="B152" s="229"/>
      <c r="C152" s="230"/>
      <c r="D152" s="220" t="s">
        <v>134</v>
      </c>
      <c r="E152" s="231" t="s">
        <v>33</v>
      </c>
      <c r="F152" s="232" t="s">
        <v>365</v>
      </c>
      <c r="G152" s="230"/>
      <c r="H152" s="233">
        <v>3.46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134</v>
      </c>
      <c r="AU152" s="239" t="s">
        <v>89</v>
      </c>
      <c r="AV152" s="12" t="s">
        <v>89</v>
      </c>
      <c r="AW152" s="12" t="s">
        <v>39</v>
      </c>
      <c r="AX152" s="12" t="s">
        <v>78</v>
      </c>
      <c r="AY152" s="239" t="s">
        <v>125</v>
      </c>
    </row>
    <row r="153" s="13" customFormat="1">
      <c r="B153" s="240"/>
      <c r="C153" s="241"/>
      <c r="D153" s="220" t="s">
        <v>134</v>
      </c>
      <c r="E153" s="242" t="s">
        <v>33</v>
      </c>
      <c r="F153" s="243" t="s">
        <v>137</v>
      </c>
      <c r="G153" s="241"/>
      <c r="H153" s="244">
        <v>3.46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AT153" s="250" t="s">
        <v>134</v>
      </c>
      <c r="AU153" s="250" t="s">
        <v>89</v>
      </c>
      <c r="AV153" s="13" t="s">
        <v>126</v>
      </c>
      <c r="AW153" s="13" t="s">
        <v>39</v>
      </c>
      <c r="AX153" s="13" t="s">
        <v>86</v>
      </c>
      <c r="AY153" s="250" t="s">
        <v>125</v>
      </c>
    </row>
    <row r="154" s="1" customFormat="1" ht="16.5" customHeight="1">
      <c r="B154" s="38"/>
      <c r="C154" s="206" t="s">
        <v>194</v>
      </c>
      <c r="D154" s="206" t="s">
        <v>128</v>
      </c>
      <c r="E154" s="207" t="s">
        <v>366</v>
      </c>
      <c r="F154" s="208" t="s">
        <v>367</v>
      </c>
      <c r="G154" s="209" t="s">
        <v>229</v>
      </c>
      <c r="H154" s="210">
        <v>1</v>
      </c>
      <c r="I154" s="211"/>
      <c r="J154" s="212">
        <f>ROUND(I154*H154,2)</f>
        <v>0</v>
      </c>
      <c r="K154" s="208" t="s">
        <v>33</v>
      </c>
      <c r="L154" s="43"/>
      <c r="M154" s="213" t="s">
        <v>33</v>
      </c>
      <c r="N154" s="214" t="s">
        <v>49</v>
      </c>
      <c r="O154" s="79"/>
      <c r="P154" s="215">
        <f>O154*H154</f>
        <v>0</v>
      </c>
      <c r="Q154" s="215">
        <v>0.00050000000000000001</v>
      </c>
      <c r="R154" s="215">
        <f>Q154*H154</f>
        <v>0.00050000000000000001</v>
      </c>
      <c r="S154" s="215">
        <v>0</v>
      </c>
      <c r="T154" s="216">
        <f>S154*H154</f>
        <v>0</v>
      </c>
      <c r="AR154" s="16" t="s">
        <v>126</v>
      </c>
      <c r="AT154" s="16" t="s">
        <v>128</v>
      </c>
      <c r="AU154" s="16" t="s">
        <v>89</v>
      </c>
      <c r="AY154" s="16" t="s">
        <v>125</v>
      </c>
      <c r="BE154" s="217">
        <f>IF(N154="základní",J154,0)</f>
        <v>0</v>
      </c>
      <c r="BF154" s="217">
        <f>IF(N154="snížená",J154,0)</f>
        <v>0</v>
      </c>
      <c r="BG154" s="217">
        <f>IF(N154="zákl. přenesená",J154,0)</f>
        <v>0</v>
      </c>
      <c r="BH154" s="217">
        <f>IF(N154="sníž. přenesená",J154,0)</f>
        <v>0</v>
      </c>
      <c r="BI154" s="217">
        <f>IF(N154="nulová",J154,0)</f>
        <v>0</v>
      </c>
      <c r="BJ154" s="16" t="s">
        <v>86</v>
      </c>
      <c r="BK154" s="217">
        <f>ROUND(I154*H154,2)</f>
        <v>0</v>
      </c>
      <c r="BL154" s="16" t="s">
        <v>126</v>
      </c>
      <c r="BM154" s="16" t="s">
        <v>368</v>
      </c>
    </row>
    <row r="155" s="11" customFormat="1">
      <c r="B155" s="218"/>
      <c r="C155" s="219"/>
      <c r="D155" s="220" t="s">
        <v>134</v>
      </c>
      <c r="E155" s="221" t="s">
        <v>33</v>
      </c>
      <c r="F155" s="222" t="s">
        <v>300</v>
      </c>
      <c r="G155" s="219"/>
      <c r="H155" s="221" t="s">
        <v>33</v>
      </c>
      <c r="I155" s="223"/>
      <c r="J155" s="219"/>
      <c r="K155" s="219"/>
      <c r="L155" s="224"/>
      <c r="M155" s="225"/>
      <c r="N155" s="226"/>
      <c r="O155" s="226"/>
      <c r="P155" s="226"/>
      <c r="Q155" s="226"/>
      <c r="R155" s="226"/>
      <c r="S155" s="226"/>
      <c r="T155" s="227"/>
      <c r="AT155" s="228" t="s">
        <v>134</v>
      </c>
      <c r="AU155" s="228" t="s">
        <v>89</v>
      </c>
      <c r="AV155" s="11" t="s">
        <v>86</v>
      </c>
      <c r="AW155" s="11" t="s">
        <v>39</v>
      </c>
      <c r="AX155" s="11" t="s">
        <v>78</v>
      </c>
      <c r="AY155" s="228" t="s">
        <v>125</v>
      </c>
    </row>
    <row r="156" s="11" customFormat="1">
      <c r="B156" s="218"/>
      <c r="C156" s="219"/>
      <c r="D156" s="220" t="s">
        <v>134</v>
      </c>
      <c r="E156" s="221" t="s">
        <v>33</v>
      </c>
      <c r="F156" s="222" t="s">
        <v>369</v>
      </c>
      <c r="G156" s="219"/>
      <c r="H156" s="221" t="s">
        <v>33</v>
      </c>
      <c r="I156" s="223"/>
      <c r="J156" s="219"/>
      <c r="K156" s="219"/>
      <c r="L156" s="224"/>
      <c r="M156" s="225"/>
      <c r="N156" s="226"/>
      <c r="O156" s="226"/>
      <c r="P156" s="226"/>
      <c r="Q156" s="226"/>
      <c r="R156" s="226"/>
      <c r="S156" s="226"/>
      <c r="T156" s="227"/>
      <c r="AT156" s="228" t="s">
        <v>134</v>
      </c>
      <c r="AU156" s="228" t="s">
        <v>89</v>
      </c>
      <c r="AV156" s="11" t="s">
        <v>86</v>
      </c>
      <c r="AW156" s="11" t="s">
        <v>39</v>
      </c>
      <c r="AX156" s="11" t="s">
        <v>78</v>
      </c>
      <c r="AY156" s="228" t="s">
        <v>125</v>
      </c>
    </row>
    <row r="157" s="11" customFormat="1">
      <c r="B157" s="218"/>
      <c r="C157" s="219"/>
      <c r="D157" s="220" t="s">
        <v>134</v>
      </c>
      <c r="E157" s="221" t="s">
        <v>33</v>
      </c>
      <c r="F157" s="222" t="s">
        <v>370</v>
      </c>
      <c r="G157" s="219"/>
      <c r="H157" s="221" t="s">
        <v>33</v>
      </c>
      <c r="I157" s="223"/>
      <c r="J157" s="219"/>
      <c r="K157" s="219"/>
      <c r="L157" s="224"/>
      <c r="M157" s="225"/>
      <c r="N157" s="226"/>
      <c r="O157" s="226"/>
      <c r="P157" s="226"/>
      <c r="Q157" s="226"/>
      <c r="R157" s="226"/>
      <c r="S157" s="226"/>
      <c r="T157" s="227"/>
      <c r="AT157" s="228" t="s">
        <v>134</v>
      </c>
      <c r="AU157" s="228" t="s">
        <v>89</v>
      </c>
      <c r="AV157" s="11" t="s">
        <v>86</v>
      </c>
      <c r="AW157" s="11" t="s">
        <v>39</v>
      </c>
      <c r="AX157" s="11" t="s">
        <v>78</v>
      </c>
      <c r="AY157" s="228" t="s">
        <v>125</v>
      </c>
    </row>
    <row r="158" s="11" customFormat="1">
      <c r="B158" s="218"/>
      <c r="C158" s="219"/>
      <c r="D158" s="220" t="s">
        <v>134</v>
      </c>
      <c r="E158" s="221" t="s">
        <v>33</v>
      </c>
      <c r="F158" s="222" t="s">
        <v>371</v>
      </c>
      <c r="G158" s="219"/>
      <c r="H158" s="221" t="s">
        <v>33</v>
      </c>
      <c r="I158" s="223"/>
      <c r="J158" s="219"/>
      <c r="K158" s="219"/>
      <c r="L158" s="224"/>
      <c r="M158" s="225"/>
      <c r="N158" s="226"/>
      <c r="O158" s="226"/>
      <c r="P158" s="226"/>
      <c r="Q158" s="226"/>
      <c r="R158" s="226"/>
      <c r="S158" s="226"/>
      <c r="T158" s="227"/>
      <c r="AT158" s="228" t="s">
        <v>134</v>
      </c>
      <c r="AU158" s="228" t="s">
        <v>89</v>
      </c>
      <c r="AV158" s="11" t="s">
        <v>86</v>
      </c>
      <c r="AW158" s="11" t="s">
        <v>39</v>
      </c>
      <c r="AX158" s="11" t="s">
        <v>78</v>
      </c>
      <c r="AY158" s="228" t="s">
        <v>125</v>
      </c>
    </row>
    <row r="159" s="11" customFormat="1">
      <c r="B159" s="218"/>
      <c r="C159" s="219"/>
      <c r="D159" s="220" t="s">
        <v>134</v>
      </c>
      <c r="E159" s="221" t="s">
        <v>33</v>
      </c>
      <c r="F159" s="222" t="s">
        <v>372</v>
      </c>
      <c r="G159" s="219"/>
      <c r="H159" s="221" t="s">
        <v>33</v>
      </c>
      <c r="I159" s="223"/>
      <c r="J159" s="219"/>
      <c r="K159" s="219"/>
      <c r="L159" s="224"/>
      <c r="M159" s="225"/>
      <c r="N159" s="226"/>
      <c r="O159" s="226"/>
      <c r="P159" s="226"/>
      <c r="Q159" s="226"/>
      <c r="R159" s="226"/>
      <c r="S159" s="226"/>
      <c r="T159" s="227"/>
      <c r="AT159" s="228" t="s">
        <v>134</v>
      </c>
      <c r="AU159" s="228" t="s">
        <v>89</v>
      </c>
      <c r="AV159" s="11" t="s">
        <v>86</v>
      </c>
      <c r="AW159" s="11" t="s">
        <v>39</v>
      </c>
      <c r="AX159" s="11" t="s">
        <v>78</v>
      </c>
      <c r="AY159" s="228" t="s">
        <v>125</v>
      </c>
    </row>
    <row r="160" s="11" customFormat="1">
      <c r="B160" s="218"/>
      <c r="C160" s="219"/>
      <c r="D160" s="220" t="s">
        <v>134</v>
      </c>
      <c r="E160" s="221" t="s">
        <v>33</v>
      </c>
      <c r="F160" s="222" t="s">
        <v>373</v>
      </c>
      <c r="G160" s="219"/>
      <c r="H160" s="221" t="s">
        <v>33</v>
      </c>
      <c r="I160" s="223"/>
      <c r="J160" s="219"/>
      <c r="K160" s="219"/>
      <c r="L160" s="224"/>
      <c r="M160" s="225"/>
      <c r="N160" s="226"/>
      <c r="O160" s="226"/>
      <c r="P160" s="226"/>
      <c r="Q160" s="226"/>
      <c r="R160" s="226"/>
      <c r="S160" s="226"/>
      <c r="T160" s="227"/>
      <c r="AT160" s="228" t="s">
        <v>134</v>
      </c>
      <c r="AU160" s="228" t="s">
        <v>89</v>
      </c>
      <c r="AV160" s="11" t="s">
        <v>86</v>
      </c>
      <c r="AW160" s="11" t="s">
        <v>39</v>
      </c>
      <c r="AX160" s="11" t="s">
        <v>78</v>
      </c>
      <c r="AY160" s="228" t="s">
        <v>125</v>
      </c>
    </row>
    <row r="161" s="11" customFormat="1">
      <c r="B161" s="218"/>
      <c r="C161" s="219"/>
      <c r="D161" s="220" t="s">
        <v>134</v>
      </c>
      <c r="E161" s="221" t="s">
        <v>33</v>
      </c>
      <c r="F161" s="222" t="s">
        <v>374</v>
      </c>
      <c r="G161" s="219"/>
      <c r="H161" s="221" t="s">
        <v>33</v>
      </c>
      <c r="I161" s="223"/>
      <c r="J161" s="219"/>
      <c r="K161" s="219"/>
      <c r="L161" s="224"/>
      <c r="M161" s="225"/>
      <c r="N161" s="226"/>
      <c r="O161" s="226"/>
      <c r="P161" s="226"/>
      <c r="Q161" s="226"/>
      <c r="R161" s="226"/>
      <c r="S161" s="226"/>
      <c r="T161" s="227"/>
      <c r="AT161" s="228" t="s">
        <v>134</v>
      </c>
      <c r="AU161" s="228" t="s">
        <v>89</v>
      </c>
      <c r="AV161" s="11" t="s">
        <v>86</v>
      </c>
      <c r="AW161" s="11" t="s">
        <v>39</v>
      </c>
      <c r="AX161" s="11" t="s">
        <v>78</v>
      </c>
      <c r="AY161" s="228" t="s">
        <v>125</v>
      </c>
    </row>
    <row r="162" s="11" customFormat="1">
      <c r="B162" s="218"/>
      <c r="C162" s="219"/>
      <c r="D162" s="220" t="s">
        <v>134</v>
      </c>
      <c r="E162" s="221" t="s">
        <v>33</v>
      </c>
      <c r="F162" s="222" t="s">
        <v>375</v>
      </c>
      <c r="G162" s="219"/>
      <c r="H162" s="221" t="s">
        <v>33</v>
      </c>
      <c r="I162" s="223"/>
      <c r="J162" s="219"/>
      <c r="K162" s="219"/>
      <c r="L162" s="224"/>
      <c r="M162" s="225"/>
      <c r="N162" s="226"/>
      <c r="O162" s="226"/>
      <c r="P162" s="226"/>
      <c r="Q162" s="226"/>
      <c r="R162" s="226"/>
      <c r="S162" s="226"/>
      <c r="T162" s="227"/>
      <c r="AT162" s="228" t="s">
        <v>134</v>
      </c>
      <c r="AU162" s="228" t="s">
        <v>89</v>
      </c>
      <c r="AV162" s="11" t="s">
        <v>86</v>
      </c>
      <c r="AW162" s="11" t="s">
        <v>39</v>
      </c>
      <c r="AX162" s="11" t="s">
        <v>78</v>
      </c>
      <c r="AY162" s="228" t="s">
        <v>125</v>
      </c>
    </row>
    <row r="163" s="11" customFormat="1">
      <c r="B163" s="218"/>
      <c r="C163" s="219"/>
      <c r="D163" s="220" t="s">
        <v>134</v>
      </c>
      <c r="E163" s="221" t="s">
        <v>33</v>
      </c>
      <c r="F163" s="222" t="s">
        <v>376</v>
      </c>
      <c r="G163" s="219"/>
      <c r="H163" s="221" t="s">
        <v>33</v>
      </c>
      <c r="I163" s="223"/>
      <c r="J163" s="219"/>
      <c r="K163" s="219"/>
      <c r="L163" s="224"/>
      <c r="M163" s="225"/>
      <c r="N163" s="226"/>
      <c r="O163" s="226"/>
      <c r="P163" s="226"/>
      <c r="Q163" s="226"/>
      <c r="R163" s="226"/>
      <c r="S163" s="226"/>
      <c r="T163" s="227"/>
      <c r="AT163" s="228" t="s">
        <v>134</v>
      </c>
      <c r="AU163" s="228" t="s">
        <v>89</v>
      </c>
      <c r="AV163" s="11" t="s">
        <v>86</v>
      </c>
      <c r="AW163" s="11" t="s">
        <v>39</v>
      </c>
      <c r="AX163" s="11" t="s">
        <v>78</v>
      </c>
      <c r="AY163" s="228" t="s">
        <v>125</v>
      </c>
    </row>
    <row r="164" s="11" customFormat="1">
      <c r="B164" s="218"/>
      <c r="C164" s="219"/>
      <c r="D164" s="220" t="s">
        <v>134</v>
      </c>
      <c r="E164" s="221" t="s">
        <v>33</v>
      </c>
      <c r="F164" s="222" t="s">
        <v>377</v>
      </c>
      <c r="G164" s="219"/>
      <c r="H164" s="221" t="s">
        <v>33</v>
      </c>
      <c r="I164" s="223"/>
      <c r="J164" s="219"/>
      <c r="K164" s="219"/>
      <c r="L164" s="224"/>
      <c r="M164" s="225"/>
      <c r="N164" s="226"/>
      <c r="O164" s="226"/>
      <c r="P164" s="226"/>
      <c r="Q164" s="226"/>
      <c r="R164" s="226"/>
      <c r="S164" s="226"/>
      <c r="T164" s="227"/>
      <c r="AT164" s="228" t="s">
        <v>134</v>
      </c>
      <c r="AU164" s="228" t="s">
        <v>89</v>
      </c>
      <c r="AV164" s="11" t="s">
        <v>86</v>
      </c>
      <c r="AW164" s="11" t="s">
        <v>39</v>
      </c>
      <c r="AX164" s="11" t="s">
        <v>78</v>
      </c>
      <c r="AY164" s="228" t="s">
        <v>125</v>
      </c>
    </row>
    <row r="165" s="12" customFormat="1">
      <c r="B165" s="229"/>
      <c r="C165" s="230"/>
      <c r="D165" s="220" t="s">
        <v>134</v>
      </c>
      <c r="E165" s="231" t="s">
        <v>33</v>
      </c>
      <c r="F165" s="232" t="s">
        <v>378</v>
      </c>
      <c r="G165" s="230"/>
      <c r="H165" s="233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AT165" s="239" t="s">
        <v>134</v>
      </c>
      <c r="AU165" s="239" t="s">
        <v>89</v>
      </c>
      <c r="AV165" s="12" t="s">
        <v>89</v>
      </c>
      <c r="AW165" s="12" t="s">
        <v>39</v>
      </c>
      <c r="AX165" s="12" t="s">
        <v>78</v>
      </c>
      <c r="AY165" s="239" t="s">
        <v>125</v>
      </c>
    </row>
    <row r="166" s="13" customFormat="1">
      <c r="B166" s="240"/>
      <c r="C166" s="241"/>
      <c r="D166" s="220" t="s">
        <v>134</v>
      </c>
      <c r="E166" s="242" t="s">
        <v>33</v>
      </c>
      <c r="F166" s="243" t="s">
        <v>137</v>
      </c>
      <c r="G166" s="241"/>
      <c r="H166" s="244">
        <v>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AT166" s="250" t="s">
        <v>134</v>
      </c>
      <c r="AU166" s="250" t="s">
        <v>89</v>
      </c>
      <c r="AV166" s="13" t="s">
        <v>126</v>
      </c>
      <c r="AW166" s="13" t="s">
        <v>39</v>
      </c>
      <c r="AX166" s="13" t="s">
        <v>86</v>
      </c>
      <c r="AY166" s="250" t="s">
        <v>125</v>
      </c>
    </row>
    <row r="167" s="1" customFormat="1" ht="16.5" customHeight="1">
      <c r="B167" s="38"/>
      <c r="C167" s="206" t="s">
        <v>199</v>
      </c>
      <c r="D167" s="206" t="s">
        <v>128</v>
      </c>
      <c r="E167" s="207" t="s">
        <v>379</v>
      </c>
      <c r="F167" s="208" t="s">
        <v>380</v>
      </c>
      <c r="G167" s="209" t="s">
        <v>381</v>
      </c>
      <c r="H167" s="210">
        <v>16</v>
      </c>
      <c r="I167" s="211"/>
      <c r="J167" s="212">
        <f>ROUND(I167*H167,2)</f>
        <v>0</v>
      </c>
      <c r="K167" s="208" t="s">
        <v>33</v>
      </c>
      <c r="L167" s="43"/>
      <c r="M167" s="213" t="s">
        <v>33</v>
      </c>
      <c r="N167" s="214" t="s">
        <v>49</v>
      </c>
      <c r="O167" s="79"/>
      <c r="P167" s="215">
        <f>O167*H167</f>
        <v>0</v>
      </c>
      <c r="Q167" s="215">
        <v>0.00050000000000000001</v>
      </c>
      <c r="R167" s="215">
        <f>Q167*H167</f>
        <v>0.0080000000000000002</v>
      </c>
      <c r="S167" s="215">
        <v>0</v>
      </c>
      <c r="T167" s="216">
        <f>S167*H167</f>
        <v>0</v>
      </c>
      <c r="AR167" s="16" t="s">
        <v>126</v>
      </c>
      <c r="AT167" s="16" t="s">
        <v>128</v>
      </c>
      <c r="AU167" s="16" t="s">
        <v>89</v>
      </c>
      <c r="AY167" s="16" t="s">
        <v>125</v>
      </c>
      <c r="BE167" s="217">
        <f>IF(N167="základní",J167,0)</f>
        <v>0</v>
      </c>
      <c r="BF167" s="217">
        <f>IF(N167="snížená",J167,0)</f>
        <v>0</v>
      </c>
      <c r="BG167" s="217">
        <f>IF(N167="zákl. přenesená",J167,0)</f>
        <v>0</v>
      </c>
      <c r="BH167" s="217">
        <f>IF(N167="sníž. přenesená",J167,0)</f>
        <v>0</v>
      </c>
      <c r="BI167" s="217">
        <f>IF(N167="nulová",J167,0)</f>
        <v>0</v>
      </c>
      <c r="BJ167" s="16" t="s">
        <v>86</v>
      </c>
      <c r="BK167" s="217">
        <f>ROUND(I167*H167,2)</f>
        <v>0</v>
      </c>
      <c r="BL167" s="16" t="s">
        <v>126</v>
      </c>
      <c r="BM167" s="16" t="s">
        <v>382</v>
      </c>
    </row>
    <row r="168" s="11" customFormat="1">
      <c r="B168" s="218"/>
      <c r="C168" s="219"/>
      <c r="D168" s="220" t="s">
        <v>134</v>
      </c>
      <c r="E168" s="221" t="s">
        <v>33</v>
      </c>
      <c r="F168" s="222" t="s">
        <v>300</v>
      </c>
      <c r="G168" s="219"/>
      <c r="H168" s="221" t="s">
        <v>33</v>
      </c>
      <c r="I168" s="223"/>
      <c r="J168" s="219"/>
      <c r="K168" s="219"/>
      <c r="L168" s="224"/>
      <c r="M168" s="225"/>
      <c r="N168" s="226"/>
      <c r="O168" s="226"/>
      <c r="P168" s="226"/>
      <c r="Q168" s="226"/>
      <c r="R168" s="226"/>
      <c r="S168" s="226"/>
      <c r="T168" s="227"/>
      <c r="AT168" s="228" t="s">
        <v>134</v>
      </c>
      <c r="AU168" s="228" t="s">
        <v>89</v>
      </c>
      <c r="AV168" s="11" t="s">
        <v>86</v>
      </c>
      <c r="AW168" s="11" t="s">
        <v>39</v>
      </c>
      <c r="AX168" s="11" t="s">
        <v>78</v>
      </c>
      <c r="AY168" s="228" t="s">
        <v>125</v>
      </c>
    </row>
    <row r="169" s="12" customFormat="1">
      <c r="B169" s="229"/>
      <c r="C169" s="230"/>
      <c r="D169" s="220" t="s">
        <v>134</v>
      </c>
      <c r="E169" s="231" t="s">
        <v>33</v>
      </c>
      <c r="F169" s="232" t="s">
        <v>383</v>
      </c>
      <c r="G169" s="230"/>
      <c r="H169" s="233">
        <v>8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AT169" s="239" t="s">
        <v>134</v>
      </c>
      <c r="AU169" s="239" t="s">
        <v>89</v>
      </c>
      <c r="AV169" s="12" t="s">
        <v>89</v>
      </c>
      <c r="AW169" s="12" t="s">
        <v>39</v>
      </c>
      <c r="AX169" s="12" t="s">
        <v>78</v>
      </c>
      <c r="AY169" s="239" t="s">
        <v>125</v>
      </c>
    </row>
    <row r="170" s="12" customFormat="1">
      <c r="B170" s="229"/>
      <c r="C170" s="230"/>
      <c r="D170" s="220" t="s">
        <v>134</v>
      </c>
      <c r="E170" s="231" t="s">
        <v>33</v>
      </c>
      <c r="F170" s="232" t="s">
        <v>384</v>
      </c>
      <c r="G170" s="230"/>
      <c r="H170" s="233">
        <v>8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134</v>
      </c>
      <c r="AU170" s="239" t="s">
        <v>89</v>
      </c>
      <c r="AV170" s="12" t="s">
        <v>89</v>
      </c>
      <c r="AW170" s="12" t="s">
        <v>39</v>
      </c>
      <c r="AX170" s="12" t="s">
        <v>78</v>
      </c>
      <c r="AY170" s="239" t="s">
        <v>125</v>
      </c>
    </row>
    <row r="171" s="13" customFormat="1">
      <c r="B171" s="240"/>
      <c r="C171" s="241"/>
      <c r="D171" s="220" t="s">
        <v>134</v>
      </c>
      <c r="E171" s="242" t="s">
        <v>33</v>
      </c>
      <c r="F171" s="243" t="s">
        <v>137</v>
      </c>
      <c r="G171" s="241"/>
      <c r="H171" s="244">
        <v>16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AT171" s="250" t="s">
        <v>134</v>
      </c>
      <c r="AU171" s="250" t="s">
        <v>89</v>
      </c>
      <c r="AV171" s="13" t="s">
        <v>126</v>
      </c>
      <c r="AW171" s="13" t="s">
        <v>39</v>
      </c>
      <c r="AX171" s="13" t="s">
        <v>86</v>
      </c>
      <c r="AY171" s="250" t="s">
        <v>125</v>
      </c>
    </row>
    <row r="172" s="10" customFormat="1" ht="22.8" customHeight="1">
      <c r="B172" s="190"/>
      <c r="C172" s="191"/>
      <c r="D172" s="192" t="s">
        <v>77</v>
      </c>
      <c r="E172" s="204" t="s">
        <v>281</v>
      </c>
      <c r="F172" s="204" t="s">
        <v>282</v>
      </c>
      <c r="G172" s="191"/>
      <c r="H172" s="191"/>
      <c r="I172" s="194"/>
      <c r="J172" s="205">
        <f>BK172</f>
        <v>0</v>
      </c>
      <c r="K172" s="191"/>
      <c r="L172" s="196"/>
      <c r="M172" s="197"/>
      <c r="N172" s="198"/>
      <c r="O172" s="198"/>
      <c r="P172" s="199">
        <f>P173</f>
        <v>0</v>
      </c>
      <c r="Q172" s="198"/>
      <c r="R172" s="199">
        <f>R173</f>
        <v>0</v>
      </c>
      <c r="S172" s="198"/>
      <c r="T172" s="200">
        <f>T173</f>
        <v>0</v>
      </c>
      <c r="AR172" s="201" t="s">
        <v>86</v>
      </c>
      <c r="AT172" s="202" t="s">
        <v>77</v>
      </c>
      <c r="AU172" s="202" t="s">
        <v>86</v>
      </c>
      <c r="AY172" s="201" t="s">
        <v>125</v>
      </c>
      <c r="BK172" s="203">
        <f>BK173</f>
        <v>0</v>
      </c>
    </row>
    <row r="173" s="1" customFormat="1" ht="16.5" customHeight="1">
      <c r="B173" s="38"/>
      <c r="C173" s="206" t="s">
        <v>204</v>
      </c>
      <c r="D173" s="206" t="s">
        <v>128</v>
      </c>
      <c r="E173" s="207" t="s">
        <v>284</v>
      </c>
      <c r="F173" s="208" t="s">
        <v>285</v>
      </c>
      <c r="G173" s="209" t="s">
        <v>258</v>
      </c>
      <c r="H173" s="210">
        <v>1.0469999999999999</v>
      </c>
      <c r="I173" s="211"/>
      <c r="J173" s="212">
        <f>ROUND(I173*H173,2)</f>
        <v>0</v>
      </c>
      <c r="K173" s="208" t="s">
        <v>132</v>
      </c>
      <c r="L173" s="43"/>
      <c r="M173" s="261" t="s">
        <v>33</v>
      </c>
      <c r="N173" s="262" t="s">
        <v>49</v>
      </c>
      <c r="O173" s="263"/>
      <c r="P173" s="264">
        <f>O173*H173</f>
        <v>0</v>
      </c>
      <c r="Q173" s="264">
        <v>0</v>
      </c>
      <c r="R173" s="264">
        <f>Q173*H173</f>
        <v>0</v>
      </c>
      <c r="S173" s="264">
        <v>0</v>
      </c>
      <c r="T173" s="265">
        <f>S173*H173</f>
        <v>0</v>
      </c>
      <c r="AR173" s="16" t="s">
        <v>126</v>
      </c>
      <c r="AT173" s="16" t="s">
        <v>128</v>
      </c>
      <c r="AU173" s="16" t="s">
        <v>89</v>
      </c>
      <c r="AY173" s="16" t="s">
        <v>125</v>
      </c>
      <c r="BE173" s="217">
        <f>IF(N173="základní",J173,0)</f>
        <v>0</v>
      </c>
      <c r="BF173" s="217">
        <f>IF(N173="snížená",J173,0)</f>
        <v>0</v>
      </c>
      <c r="BG173" s="217">
        <f>IF(N173="zákl. přenesená",J173,0)</f>
        <v>0</v>
      </c>
      <c r="BH173" s="217">
        <f>IF(N173="sníž. přenesená",J173,0)</f>
        <v>0</v>
      </c>
      <c r="BI173" s="217">
        <f>IF(N173="nulová",J173,0)</f>
        <v>0</v>
      </c>
      <c r="BJ173" s="16" t="s">
        <v>86</v>
      </c>
      <c r="BK173" s="217">
        <f>ROUND(I173*H173,2)</f>
        <v>0</v>
      </c>
      <c r="BL173" s="16" t="s">
        <v>126</v>
      </c>
      <c r="BM173" s="16" t="s">
        <v>385</v>
      </c>
    </row>
    <row r="174" s="1" customFormat="1" ht="6.96" customHeight="1">
      <c r="B174" s="57"/>
      <c r="C174" s="58"/>
      <c r="D174" s="58"/>
      <c r="E174" s="58"/>
      <c r="F174" s="58"/>
      <c r="G174" s="58"/>
      <c r="H174" s="58"/>
      <c r="I174" s="156"/>
      <c r="J174" s="58"/>
      <c r="K174" s="58"/>
      <c r="L174" s="43"/>
    </row>
  </sheetData>
  <sheetProtection sheet="1" autoFilter="0" formatColumns="0" formatRows="0" objects="1" scenarios="1" spinCount="100000" saltValue="o83TDoBQ+nsqc0EHxZvQAtFmlIX3/Hkm1pIZxzqQ7LFbCmiKclU86upTx+v5quxSn/iQ1281I+soqmfCgidKiA==" hashValue="3ZnkKLYFn7hpbjyrGoATPLrNdnFUqfrt8A8qN45/hBPezUMvhaP/tmvnyHoTs0GYU40va62yrGJ54uIjWRfu1w==" algorithmName="SHA-512" password="CC35"/>
  <autoFilter ref="C83:K17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2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6" t="s">
        <v>96</v>
      </c>
    </row>
    <row r="3" ht="6.96" customHeight="1">
      <c r="B3" s="124"/>
      <c r="C3" s="125"/>
      <c r="D3" s="125"/>
      <c r="E3" s="125"/>
      <c r="F3" s="125"/>
      <c r="G3" s="125"/>
      <c r="H3" s="125"/>
      <c r="I3" s="126"/>
      <c r="J3" s="125"/>
      <c r="K3" s="125"/>
      <c r="L3" s="19"/>
      <c r="AT3" s="16" t="s">
        <v>89</v>
      </c>
    </row>
    <row r="4" ht="24.96" customHeight="1">
      <c r="B4" s="19"/>
      <c r="D4" s="127" t="s">
        <v>97</v>
      </c>
      <c r="L4" s="19"/>
      <c r="M4" s="23" t="s">
        <v>10</v>
      </c>
      <c r="AT4" s="16" t="s">
        <v>4</v>
      </c>
    </row>
    <row r="5" ht="6.96" customHeight="1">
      <c r="B5" s="19"/>
      <c r="L5" s="19"/>
    </row>
    <row r="6" ht="12" customHeight="1">
      <c r="B6" s="19"/>
      <c r="D6" s="128" t="s">
        <v>16</v>
      </c>
      <c r="L6" s="19"/>
    </row>
    <row r="7" ht="16.5" customHeight="1">
      <c r="B7" s="19"/>
      <c r="E7" s="129" t="str">
        <f>'Rekapitulace stavby'!K6</f>
        <v>VD Humenice, rekonstrukce uzávěrů spodních výpustí</v>
      </c>
      <c r="F7" s="128"/>
      <c r="G7" s="128"/>
      <c r="H7" s="128"/>
      <c r="L7" s="19"/>
    </row>
    <row r="8" s="1" customFormat="1" ht="12" customHeight="1">
      <c r="B8" s="43"/>
      <c r="D8" s="128" t="s">
        <v>98</v>
      </c>
      <c r="I8" s="130"/>
      <c r="L8" s="43"/>
    </row>
    <row r="9" s="1" customFormat="1" ht="36.96" customHeight="1">
      <c r="B9" s="43"/>
      <c r="E9" s="131" t="s">
        <v>386</v>
      </c>
      <c r="F9" s="1"/>
      <c r="G9" s="1"/>
      <c r="H9" s="1"/>
      <c r="I9" s="130"/>
      <c r="L9" s="43"/>
    </row>
    <row r="10" s="1" customFormat="1">
      <c r="B10" s="43"/>
      <c r="I10" s="130"/>
      <c r="L10" s="43"/>
    </row>
    <row r="11" s="1" customFormat="1" ht="12" customHeight="1">
      <c r="B11" s="43"/>
      <c r="D11" s="128" t="s">
        <v>18</v>
      </c>
      <c r="F11" s="16" t="s">
        <v>33</v>
      </c>
      <c r="I11" s="132" t="s">
        <v>20</v>
      </c>
      <c r="J11" s="16" t="s">
        <v>33</v>
      </c>
      <c r="L11" s="43"/>
    </row>
    <row r="12" s="1" customFormat="1" ht="12" customHeight="1">
      <c r="B12" s="43"/>
      <c r="D12" s="128" t="s">
        <v>22</v>
      </c>
      <c r="F12" s="16" t="s">
        <v>23</v>
      </c>
      <c r="I12" s="132" t="s">
        <v>24</v>
      </c>
      <c r="J12" s="133" t="str">
        <f>'Rekapitulace stavby'!AN8</f>
        <v>22. 2. 2019</v>
      </c>
      <c r="L12" s="43"/>
    </row>
    <row r="13" s="1" customFormat="1" ht="10.8" customHeight="1">
      <c r="B13" s="43"/>
      <c r="I13" s="130"/>
      <c r="L13" s="43"/>
    </row>
    <row r="14" s="1" customFormat="1" ht="12" customHeight="1">
      <c r="B14" s="43"/>
      <c r="D14" s="128" t="s">
        <v>28</v>
      </c>
      <c r="I14" s="132" t="s">
        <v>29</v>
      </c>
      <c r="J14" s="16" t="s">
        <v>30</v>
      </c>
      <c r="L14" s="43"/>
    </row>
    <row r="15" s="1" customFormat="1" ht="18" customHeight="1">
      <c r="B15" s="43"/>
      <c r="E15" s="16" t="s">
        <v>387</v>
      </c>
      <c r="I15" s="132" t="s">
        <v>32</v>
      </c>
      <c r="J15" s="16" t="s">
        <v>33</v>
      </c>
      <c r="L15" s="43"/>
    </row>
    <row r="16" s="1" customFormat="1" ht="6.96" customHeight="1">
      <c r="B16" s="43"/>
      <c r="I16" s="130"/>
      <c r="L16" s="43"/>
    </row>
    <row r="17" s="1" customFormat="1" ht="12" customHeight="1">
      <c r="B17" s="43"/>
      <c r="D17" s="128" t="s">
        <v>34</v>
      </c>
      <c r="I17" s="132" t="s">
        <v>29</v>
      </c>
      <c r="J17" s="32" t="str">
        <f>'Rekapitulace stavby'!AN13</f>
        <v>Vyplň údaj</v>
      </c>
      <c r="L17" s="43"/>
    </row>
    <row r="18" s="1" customFormat="1" ht="18" customHeight="1">
      <c r="B18" s="43"/>
      <c r="E18" s="32" t="str">
        <f>'Rekapitulace stavby'!E14</f>
        <v>Vyplň údaj</v>
      </c>
      <c r="F18" s="16"/>
      <c r="G18" s="16"/>
      <c r="H18" s="16"/>
      <c r="I18" s="132" t="s">
        <v>32</v>
      </c>
      <c r="J18" s="32" t="str">
        <f>'Rekapitulace stavby'!AN14</f>
        <v>Vyplň údaj</v>
      </c>
      <c r="L18" s="43"/>
    </row>
    <row r="19" s="1" customFormat="1" ht="6.96" customHeight="1">
      <c r="B19" s="43"/>
      <c r="I19" s="130"/>
      <c r="L19" s="43"/>
    </row>
    <row r="20" s="1" customFormat="1" ht="12" customHeight="1">
      <c r="B20" s="43"/>
      <c r="D20" s="128" t="s">
        <v>36</v>
      </c>
      <c r="I20" s="132" t="s">
        <v>29</v>
      </c>
      <c r="J20" s="16" t="s">
        <v>37</v>
      </c>
      <c r="L20" s="43"/>
    </row>
    <row r="21" s="1" customFormat="1" ht="18" customHeight="1">
      <c r="B21" s="43"/>
      <c r="E21" s="16" t="s">
        <v>38</v>
      </c>
      <c r="I21" s="132" t="s">
        <v>32</v>
      </c>
      <c r="J21" s="16" t="s">
        <v>33</v>
      </c>
      <c r="L21" s="43"/>
    </row>
    <row r="22" s="1" customFormat="1" ht="6.96" customHeight="1">
      <c r="B22" s="43"/>
      <c r="I22" s="130"/>
      <c r="L22" s="43"/>
    </row>
    <row r="23" s="1" customFormat="1" ht="12" customHeight="1">
      <c r="B23" s="43"/>
      <c r="D23" s="128" t="s">
        <v>40</v>
      </c>
      <c r="I23" s="132" t="s">
        <v>29</v>
      </c>
      <c r="J23" s="16" t="str">
        <f>IF('Rekapitulace stavby'!AN19="","",'Rekapitulace stavby'!AN19)</f>
        <v/>
      </c>
      <c r="L23" s="43"/>
    </row>
    <row r="24" s="1" customFormat="1" ht="18" customHeight="1">
      <c r="B24" s="43"/>
      <c r="E24" s="16" t="str">
        <f>IF('Rekapitulace stavby'!E20="","",'Rekapitulace stavby'!E20)</f>
        <v xml:space="preserve"> </v>
      </c>
      <c r="I24" s="132" t="s">
        <v>32</v>
      </c>
      <c r="J24" s="16" t="str">
        <f>IF('Rekapitulace stavby'!AN20="","",'Rekapitulace stavby'!AN20)</f>
        <v/>
      </c>
      <c r="L24" s="43"/>
    </row>
    <row r="25" s="1" customFormat="1" ht="6.96" customHeight="1">
      <c r="B25" s="43"/>
      <c r="I25" s="130"/>
      <c r="L25" s="43"/>
    </row>
    <row r="26" s="1" customFormat="1" ht="12" customHeight="1">
      <c r="B26" s="43"/>
      <c r="D26" s="128" t="s">
        <v>42</v>
      </c>
      <c r="I26" s="130"/>
      <c r="L26" s="43"/>
    </row>
    <row r="27" s="6" customFormat="1" ht="16.5" customHeight="1">
      <c r="B27" s="136"/>
      <c r="E27" s="137" t="s">
        <v>33</v>
      </c>
      <c r="F27" s="137"/>
      <c r="G27" s="137"/>
      <c r="H27" s="137"/>
      <c r="I27" s="138"/>
      <c r="L27" s="136"/>
    </row>
    <row r="28" s="1" customFormat="1" ht="6.96" customHeight="1">
      <c r="B28" s="43"/>
      <c r="I28" s="130"/>
      <c r="L28" s="43"/>
    </row>
    <row r="29" s="1" customFormat="1" ht="6.96" customHeight="1">
      <c r="B29" s="43"/>
      <c r="D29" s="71"/>
      <c r="E29" s="71"/>
      <c r="F29" s="71"/>
      <c r="G29" s="71"/>
      <c r="H29" s="71"/>
      <c r="I29" s="139"/>
      <c r="J29" s="71"/>
      <c r="K29" s="71"/>
      <c r="L29" s="43"/>
    </row>
    <row r="30" s="1" customFormat="1" ht="25.44" customHeight="1">
      <c r="B30" s="43"/>
      <c r="D30" s="140" t="s">
        <v>44</v>
      </c>
      <c r="I30" s="130"/>
      <c r="J30" s="141">
        <f>ROUND(J80, 2)</f>
        <v>0</v>
      </c>
      <c r="L30" s="43"/>
    </row>
    <row r="31" s="1" customFormat="1" ht="6.96" customHeight="1">
      <c r="B31" s="43"/>
      <c r="D31" s="71"/>
      <c r="E31" s="71"/>
      <c r="F31" s="71"/>
      <c r="G31" s="71"/>
      <c r="H31" s="71"/>
      <c r="I31" s="139"/>
      <c r="J31" s="71"/>
      <c r="K31" s="71"/>
      <c r="L31" s="43"/>
    </row>
    <row r="32" s="1" customFormat="1" ht="14.4" customHeight="1">
      <c r="B32" s="43"/>
      <c r="F32" s="142" t="s">
        <v>46</v>
      </c>
      <c r="I32" s="143" t="s">
        <v>45</v>
      </c>
      <c r="J32" s="142" t="s">
        <v>47</v>
      </c>
      <c r="L32" s="43"/>
    </row>
    <row r="33" s="1" customFormat="1" ht="14.4" customHeight="1">
      <c r="B33" s="43"/>
      <c r="D33" s="128" t="s">
        <v>48</v>
      </c>
      <c r="E33" s="128" t="s">
        <v>49</v>
      </c>
      <c r="F33" s="144">
        <f>ROUND((SUM(BE80:BE113)),  2)</f>
        <v>0</v>
      </c>
      <c r="I33" s="145">
        <v>0.20999999999999999</v>
      </c>
      <c r="J33" s="144">
        <f>ROUND(((SUM(BE80:BE113))*I33),  2)</f>
        <v>0</v>
      </c>
      <c r="L33" s="43"/>
    </row>
    <row r="34" s="1" customFormat="1" ht="14.4" customHeight="1">
      <c r="B34" s="43"/>
      <c r="E34" s="128" t="s">
        <v>50</v>
      </c>
      <c r="F34" s="144">
        <f>ROUND((SUM(BF80:BF113)),  2)</f>
        <v>0</v>
      </c>
      <c r="I34" s="145">
        <v>0.14999999999999999</v>
      </c>
      <c r="J34" s="144">
        <f>ROUND(((SUM(BF80:BF113))*I34),  2)</f>
        <v>0</v>
      </c>
      <c r="L34" s="43"/>
    </row>
    <row r="35" hidden="1" s="1" customFormat="1" ht="14.4" customHeight="1">
      <c r="B35" s="43"/>
      <c r="E35" s="128" t="s">
        <v>51</v>
      </c>
      <c r="F35" s="144">
        <f>ROUND((SUM(BG80:BG113)),  2)</f>
        <v>0</v>
      </c>
      <c r="I35" s="145">
        <v>0.20999999999999999</v>
      </c>
      <c r="J35" s="144">
        <f>0</f>
        <v>0</v>
      </c>
      <c r="L35" s="43"/>
    </row>
    <row r="36" hidden="1" s="1" customFormat="1" ht="14.4" customHeight="1">
      <c r="B36" s="43"/>
      <c r="E36" s="128" t="s">
        <v>52</v>
      </c>
      <c r="F36" s="144">
        <f>ROUND((SUM(BH80:BH113)),  2)</f>
        <v>0</v>
      </c>
      <c r="I36" s="145">
        <v>0.14999999999999999</v>
      </c>
      <c r="J36" s="144">
        <f>0</f>
        <v>0</v>
      </c>
      <c r="L36" s="43"/>
    </row>
    <row r="37" hidden="1" s="1" customFormat="1" ht="14.4" customHeight="1">
      <c r="B37" s="43"/>
      <c r="E37" s="128" t="s">
        <v>53</v>
      </c>
      <c r="F37" s="144">
        <f>ROUND((SUM(BI80:BI113)),  2)</f>
        <v>0</v>
      </c>
      <c r="I37" s="145">
        <v>0</v>
      </c>
      <c r="J37" s="144">
        <f>0</f>
        <v>0</v>
      </c>
      <c r="L37" s="43"/>
    </row>
    <row r="38" s="1" customFormat="1" ht="6.96" customHeight="1">
      <c r="B38" s="43"/>
      <c r="I38" s="130"/>
      <c r="L38" s="43"/>
    </row>
    <row r="39" s="1" customFormat="1" ht="25.44" customHeight="1">
      <c r="B39" s="43"/>
      <c r="C39" s="146"/>
      <c r="D39" s="147" t="s">
        <v>54</v>
      </c>
      <c r="E39" s="148"/>
      <c r="F39" s="148"/>
      <c r="G39" s="149" t="s">
        <v>55</v>
      </c>
      <c r="H39" s="150" t="s">
        <v>56</v>
      </c>
      <c r="I39" s="151"/>
      <c r="J39" s="152">
        <f>SUM(J30:J37)</f>
        <v>0</v>
      </c>
      <c r="K39" s="153"/>
      <c r="L39" s="43"/>
    </row>
    <row r="40" s="1" customFormat="1" ht="14.4" customHeight="1">
      <c r="B40" s="154"/>
      <c r="C40" s="155"/>
      <c r="D40" s="155"/>
      <c r="E40" s="155"/>
      <c r="F40" s="155"/>
      <c r="G40" s="155"/>
      <c r="H40" s="155"/>
      <c r="I40" s="156"/>
      <c r="J40" s="155"/>
      <c r="K40" s="155"/>
      <c r="L40" s="43"/>
    </row>
    <row r="44" s="1" customFormat="1" ht="6.96" customHeight="1">
      <c r="B44" s="157"/>
      <c r="C44" s="158"/>
      <c r="D44" s="158"/>
      <c r="E44" s="158"/>
      <c r="F44" s="158"/>
      <c r="G44" s="158"/>
      <c r="H44" s="158"/>
      <c r="I44" s="159"/>
      <c r="J44" s="158"/>
      <c r="K44" s="158"/>
      <c r="L44" s="43"/>
    </row>
    <row r="45" s="1" customFormat="1" ht="24.96" customHeight="1">
      <c r="B45" s="38"/>
      <c r="C45" s="22" t="s">
        <v>102</v>
      </c>
      <c r="D45" s="39"/>
      <c r="E45" s="39"/>
      <c r="F45" s="39"/>
      <c r="G45" s="39"/>
      <c r="H45" s="39"/>
      <c r="I45" s="130"/>
      <c r="J45" s="39"/>
      <c r="K45" s="39"/>
      <c r="L45" s="43"/>
    </row>
    <row r="46" s="1" customFormat="1" ht="6.96" customHeight="1">
      <c r="B46" s="38"/>
      <c r="C46" s="39"/>
      <c r="D46" s="39"/>
      <c r="E46" s="39"/>
      <c r="F46" s="39"/>
      <c r="G46" s="39"/>
      <c r="H46" s="39"/>
      <c r="I46" s="130"/>
      <c r="J46" s="39"/>
      <c r="K46" s="39"/>
      <c r="L46" s="43"/>
    </row>
    <row r="47" s="1" customFormat="1" ht="12" customHeight="1">
      <c r="B47" s="38"/>
      <c r="C47" s="31" t="s">
        <v>16</v>
      </c>
      <c r="D47" s="39"/>
      <c r="E47" s="39"/>
      <c r="F47" s="39"/>
      <c r="G47" s="39"/>
      <c r="H47" s="39"/>
      <c r="I47" s="130"/>
      <c r="J47" s="39"/>
      <c r="K47" s="39"/>
      <c r="L47" s="43"/>
    </row>
    <row r="48" s="1" customFormat="1" ht="16.5" customHeight="1">
      <c r="B48" s="38"/>
      <c r="C48" s="39"/>
      <c r="D48" s="39"/>
      <c r="E48" s="160" t="str">
        <f>E7</f>
        <v>VD Humenice, rekonstrukce uzávěrů spodních výpustí</v>
      </c>
      <c r="F48" s="31"/>
      <c r="G48" s="31"/>
      <c r="H48" s="31"/>
      <c r="I48" s="130"/>
      <c r="J48" s="39"/>
      <c r="K48" s="39"/>
      <c r="L48" s="43"/>
    </row>
    <row r="49" s="1" customFormat="1" ht="12" customHeight="1">
      <c r="B49" s="38"/>
      <c r="C49" s="31" t="s">
        <v>98</v>
      </c>
      <c r="D49" s="39"/>
      <c r="E49" s="39"/>
      <c r="F49" s="39"/>
      <c r="G49" s="39"/>
      <c r="H49" s="39"/>
      <c r="I49" s="130"/>
      <c r="J49" s="39"/>
      <c r="K49" s="39"/>
      <c r="L49" s="43"/>
    </row>
    <row r="50" s="1" customFormat="1" ht="16.5" customHeight="1">
      <c r="B50" s="38"/>
      <c r="C50" s="39"/>
      <c r="D50" s="39"/>
      <c r="E50" s="64" t="str">
        <f>E9</f>
        <v>VON - Vedlejší a ostatní náklady</v>
      </c>
      <c r="F50" s="39"/>
      <c r="G50" s="39"/>
      <c r="H50" s="39"/>
      <c r="I50" s="130"/>
      <c r="J50" s="39"/>
      <c r="K50" s="39"/>
      <c r="L50" s="43"/>
    </row>
    <row r="51" s="1" customFormat="1" ht="6.96" customHeight="1">
      <c r="B51" s="38"/>
      <c r="C51" s="39"/>
      <c r="D51" s="39"/>
      <c r="E51" s="39"/>
      <c r="F51" s="39"/>
      <c r="G51" s="39"/>
      <c r="H51" s="39"/>
      <c r="I51" s="130"/>
      <c r="J51" s="39"/>
      <c r="K51" s="39"/>
      <c r="L51" s="43"/>
    </row>
    <row r="52" s="1" customFormat="1" ht="12" customHeight="1">
      <c r="B52" s="38"/>
      <c r="C52" s="31" t="s">
        <v>22</v>
      </c>
      <c r="D52" s="39"/>
      <c r="E52" s="39"/>
      <c r="F52" s="26" t="str">
        <f>F12</f>
        <v>Horní Stropnice, Svébohy</v>
      </c>
      <c r="G52" s="39"/>
      <c r="H52" s="39"/>
      <c r="I52" s="132" t="s">
        <v>24</v>
      </c>
      <c r="J52" s="67" t="str">
        <f>IF(J12="","",J12)</f>
        <v>22. 2. 2019</v>
      </c>
      <c r="K52" s="39"/>
      <c r="L52" s="43"/>
    </row>
    <row r="53" s="1" customFormat="1" ht="6.96" customHeight="1">
      <c r="B53" s="38"/>
      <c r="C53" s="39"/>
      <c r="D53" s="39"/>
      <c r="E53" s="39"/>
      <c r="F53" s="39"/>
      <c r="G53" s="39"/>
      <c r="H53" s="39"/>
      <c r="I53" s="130"/>
      <c r="J53" s="39"/>
      <c r="K53" s="39"/>
      <c r="L53" s="43"/>
    </row>
    <row r="54" s="1" customFormat="1" ht="24.9" customHeight="1">
      <c r="B54" s="38"/>
      <c r="C54" s="31" t="s">
        <v>28</v>
      </c>
      <c r="D54" s="39"/>
      <c r="E54" s="39"/>
      <c r="F54" s="26" t="str">
        <f>E15</f>
        <v>Povodí Vltavy, státní podnik, Praha 5_x0009_</v>
      </c>
      <c r="G54" s="39"/>
      <c r="H54" s="39"/>
      <c r="I54" s="132" t="s">
        <v>36</v>
      </c>
      <c r="J54" s="36" t="str">
        <f>E21</f>
        <v>VH-TRES spol.s r.o., České Budějovice</v>
      </c>
      <c r="K54" s="39"/>
      <c r="L54" s="43"/>
    </row>
    <row r="55" s="1" customFormat="1" ht="13.65" customHeight="1">
      <c r="B55" s="38"/>
      <c r="C55" s="31" t="s">
        <v>34</v>
      </c>
      <c r="D55" s="39"/>
      <c r="E55" s="39"/>
      <c r="F55" s="26" t="str">
        <f>IF(E18="","",E18)</f>
        <v>Vyplň údaj</v>
      </c>
      <c r="G55" s="39"/>
      <c r="H55" s="39"/>
      <c r="I55" s="132" t="s">
        <v>40</v>
      </c>
      <c r="J55" s="36" t="str">
        <f>E24</f>
        <v xml:space="preserve"> </v>
      </c>
      <c r="K55" s="39"/>
      <c r="L55" s="43"/>
    </row>
    <row r="56" s="1" customFormat="1" ht="10.32" customHeight="1">
      <c r="B56" s="38"/>
      <c r="C56" s="39"/>
      <c r="D56" s="39"/>
      <c r="E56" s="39"/>
      <c r="F56" s="39"/>
      <c r="G56" s="39"/>
      <c r="H56" s="39"/>
      <c r="I56" s="130"/>
      <c r="J56" s="39"/>
      <c r="K56" s="39"/>
      <c r="L56" s="43"/>
    </row>
    <row r="57" s="1" customFormat="1" ht="29.28" customHeight="1">
      <c r="B57" s="38"/>
      <c r="C57" s="161" t="s">
        <v>103</v>
      </c>
      <c r="D57" s="162"/>
      <c r="E57" s="162"/>
      <c r="F57" s="162"/>
      <c r="G57" s="162"/>
      <c r="H57" s="162"/>
      <c r="I57" s="163"/>
      <c r="J57" s="164" t="s">
        <v>104</v>
      </c>
      <c r="K57" s="162"/>
      <c r="L57" s="43"/>
    </row>
    <row r="58" s="1" customFormat="1" ht="10.32" customHeight="1">
      <c r="B58" s="38"/>
      <c r="C58" s="39"/>
      <c r="D58" s="39"/>
      <c r="E58" s="39"/>
      <c r="F58" s="39"/>
      <c r="G58" s="39"/>
      <c r="H58" s="39"/>
      <c r="I58" s="130"/>
      <c r="J58" s="39"/>
      <c r="K58" s="39"/>
      <c r="L58" s="43"/>
    </row>
    <row r="59" s="1" customFormat="1" ht="22.8" customHeight="1">
      <c r="B59" s="38"/>
      <c r="C59" s="165" t="s">
        <v>76</v>
      </c>
      <c r="D59" s="39"/>
      <c r="E59" s="39"/>
      <c r="F59" s="39"/>
      <c r="G59" s="39"/>
      <c r="H59" s="39"/>
      <c r="I59" s="130"/>
      <c r="J59" s="97">
        <f>J80</f>
        <v>0</v>
      </c>
      <c r="K59" s="39"/>
      <c r="L59" s="43"/>
      <c r="AU59" s="16" t="s">
        <v>105</v>
      </c>
    </row>
    <row r="60" s="7" customFormat="1" ht="24.96" customHeight="1">
      <c r="B60" s="166"/>
      <c r="C60" s="167"/>
      <c r="D60" s="168" t="s">
        <v>388</v>
      </c>
      <c r="E60" s="169"/>
      <c r="F60" s="169"/>
      <c r="G60" s="169"/>
      <c r="H60" s="169"/>
      <c r="I60" s="170"/>
      <c r="J60" s="171">
        <f>J81</f>
        <v>0</v>
      </c>
      <c r="K60" s="167"/>
      <c r="L60" s="172"/>
    </row>
    <row r="61" s="1" customFormat="1" ht="21.84" customHeight="1">
      <c r="B61" s="38"/>
      <c r="C61" s="39"/>
      <c r="D61" s="39"/>
      <c r="E61" s="39"/>
      <c r="F61" s="39"/>
      <c r="G61" s="39"/>
      <c r="H61" s="39"/>
      <c r="I61" s="130"/>
      <c r="J61" s="39"/>
      <c r="K61" s="39"/>
      <c r="L61" s="43"/>
    </row>
    <row r="62" s="1" customFormat="1" ht="6.96" customHeight="1">
      <c r="B62" s="57"/>
      <c r="C62" s="58"/>
      <c r="D62" s="58"/>
      <c r="E62" s="58"/>
      <c r="F62" s="58"/>
      <c r="G62" s="58"/>
      <c r="H62" s="58"/>
      <c r="I62" s="156"/>
      <c r="J62" s="58"/>
      <c r="K62" s="58"/>
      <c r="L62" s="43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59"/>
      <c r="J66" s="60"/>
      <c r="K66" s="60"/>
      <c r="L66" s="43"/>
    </row>
    <row r="67" s="1" customFormat="1" ht="24.96" customHeight="1">
      <c r="B67" s="38"/>
      <c r="C67" s="22" t="s">
        <v>112</v>
      </c>
      <c r="D67" s="39"/>
      <c r="E67" s="39"/>
      <c r="F67" s="39"/>
      <c r="G67" s="39"/>
      <c r="H67" s="39"/>
      <c r="I67" s="130"/>
      <c r="J67" s="39"/>
      <c r="K67" s="39"/>
      <c r="L67" s="43"/>
    </row>
    <row r="68" s="1" customFormat="1" ht="6.96" customHeight="1">
      <c r="B68" s="38"/>
      <c r="C68" s="39"/>
      <c r="D68" s="39"/>
      <c r="E68" s="39"/>
      <c r="F68" s="39"/>
      <c r="G68" s="39"/>
      <c r="H68" s="39"/>
      <c r="I68" s="130"/>
      <c r="J68" s="39"/>
      <c r="K68" s="39"/>
      <c r="L68" s="43"/>
    </row>
    <row r="69" s="1" customFormat="1" ht="12" customHeight="1">
      <c r="B69" s="38"/>
      <c r="C69" s="31" t="s">
        <v>16</v>
      </c>
      <c r="D69" s="39"/>
      <c r="E69" s="39"/>
      <c r="F69" s="39"/>
      <c r="G69" s="39"/>
      <c r="H69" s="39"/>
      <c r="I69" s="130"/>
      <c r="J69" s="39"/>
      <c r="K69" s="39"/>
      <c r="L69" s="43"/>
    </row>
    <row r="70" s="1" customFormat="1" ht="16.5" customHeight="1">
      <c r="B70" s="38"/>
      <c r="C70" s="39"/>
      <c r="D70" s="39"/>
      <c r="E70" s="160" t="str">
        <f>E7</f>
        <v>VD Humenice, rekonstrukce uzávěrů spodních výpustí</v>
      </c>
      <c r="F70" s="31"/>
      <c r="G70" s="31"/>
      <c r="H70" s="31"/>
      <c r="I70" s="130"/>
      <c r="J70" s="39"/>
      <c r="K70" s="39"/>
      <c r="L70" s="43"/>
    </row>
    <row r="71" s="1" customFormat="1" ht="12" customHeight="1">
      <c r="B71" s="38"/>
      <c r="C71" s="31" t="s">
        <v>98</v>
      </c>
      <c r="D71" s="39"/>
      <c r="E71" s="39"/>
      <c r="F71" s="39"/>
      <c r="G71" s="39"/>
      <c r="H71" s="39"/>
      <c r="I71" s="130"/>
      <c r="J71" s="39"/>
      <c r="K71" s="39"/>
      <c r="L71" s="43"/>
    </row>
    <row r="72" s="1" customFormat="1" ht="16.5" customHeight="1">
      <c r="B72" s="38"/>
      <c r="C72" s="39"/>
      <c r="D72" s="39"/>
      <c r="E72" s="64" t="str">
        <f>E9</f>
        <v>VON - Vedlejší a ostatní náklady</v>
      </c>
      <c r="F72" s="39"/>
      <c r="G72" s="39"/>
      <c r="H72" s="39"/>
      <c r="I72" s="130"/>
      <c r="J72" s="39"/>
      <c r="K72" s="39"/>
      <c r="L72" s="43"/>
    </row>
    <row r="73" s="1" customFormat="1" ht="6.96" customHeight="1">
      <c r="B73" s="38"/>
      <c r="C73" s="39"/>
      <c r="D73" s="39"/>
      <c r="E73" s="39"/>
      <c r="F73" s="39"/>
      <c r="G73" s="39"/>
      <c r="H73" s="39"/>
      <c r="I73" s="130"/>
      <c r="J73" s="39"/>
      <c r="K73" s="39"/>
      <c r="L73" s="43"/>
    </row>
    <row r="74" s="1" customFormat="1" ht="12" customHeight="1">
      <c r="B74" s="38"/>
      <c r="C74" s="31" t="s">
        <v>22</v>
      </c>
      <c r="D74" s="39"/>
      <c r="E74" s="39"/>
      <c r="F74" s="26" t="str">
        <f>F12</f>
        <v>Horní Stropnice, Svébohy</v>
      </c>
      <c r="G74" s="39"/>
      <c r="H74" s="39"/>
      <c r="I74" s="132" t="s">
        <v>24</v>
      </c>
      <c r="J74" s="67" t="str">
        <f>IF(J12="","",J12)</f>
        <v>22. 2. 2019</v>
      </c>
      <c r="K74" s="39"/>
      <c r="L74" s="43"/>
    </row>
    <row r="75" s="1" customFormat="1" ht="6.96" customHeight="1">
      <c r="B75" s="38"/>
      <c r="C75" s="39"/>
      <c r="D75" s="39"/>
      <c r="E75" s="39"/>
      <c r="F75" s="39"/>
      <c r="G75" s="39"/>
      <c r="H75" s="39"/>
      <c r="I75" s="130"/>
      <c r="J75" s="39"/>
      <c r="K75" s="39"/>
      <c r="L75" s="43"/>
    </row>
    <row r="76" s="1" customFormat="1" ht="24.9" customHeight="1">
      <c r="B76" s="38"/>
      <c r="C76" s="31" t="s">
        <v>28</v>
      </c>
      <c r="D76" s="39"/>
      <c r="E76" s="39"/>
      <c r="F76" s="26" t="str">
        <f>E15</f>
        <v>Povodí Vltavy, státní podnik, Praha 5_x0009_</v>
      </c>
      <c r="G76" s="39"/>
      <c r="H76" s="39"/>
      <c r="I76" s="132" t="s">
        <v>36</v>
      </c>
      <c r="J76" s="36" t="str">
        <f>E21</f>
        <v>VH-TRES spol.s r.o., České Budějovice</v>
      </c>
      <c r="K76" s="39"/>
      <c r="L76" s="43"/>
    </row>
    <row r="77" s="1" customFormat="1" ht="13.65" customHeight="1">
      <c r="B77" s="38"/>
      <c r="C77" s="31" t="s">
        <v>34</v>
      </c>
      <c r="D77" s="39"/>
      <c r="E77" s="39"/>
      <c r="F77" s="26" t="str">
        <f>IF(E18="","",E18)</f>
        <v>Vyplň údaj</v>
      </c>
      <c r="G77" s="39"/>
      <c r="H77" s="39"/>
      <c r="I77" s="132" t="s">
        <v>40</v>
      </c>
      <c r="J77" s="36" t="str">
        <f>E24</f>
        <v xml:space="preserve"> </v>
      </c>
      <c r="K77" s="39"/>
      <c r="L77" s="43"/>
    </row>
    <row r="78" s="1" customFormat="1" ht="10.32" customHeight="1">
      <c r="B78" s="38"/>
      <c r="C78" s="39"/>
      <c r="D78" s="39"/>
      <c r="E78" s="39"/>
      <c r="F78" s="39"/>
      <c r="G78" s="39"/>
      <c r="H78" s="39"/>
      <c r="I78" s="130"/>
      <c r="J78" s="39"/>
      <c r="K78" s="39"/>
      <c r="L78" s="43"/>
    </row>
    <row r="79" s="9" customFormat="1" ht="29.28" customHeight="1">
      <c r="B79" s="180"/>
      <c r="C79" s="181" t="s">
        <v>113</v>
      </c>
      <c r="D79" s="182" t="s">
        <v>63</v>
      </c>
      <c r="E79" s="182" t="s">
        <v>59</v>
      </c>
      <c r="F79" s="182" t="s">
        <v>60</v>
      </c>
      <c r="G79" s="182" t="s">
        <v>114</v>
      </c>
      <c r="H79" s="182" t="s">
        <v>115</v>
      </c>
      <c r="I79" s="183" t="s">
        <v>116</v>
      </c>
      <c r="J79" s="182" t="s">
        <v>104</v>
      </c>
      <c r="K79" s="184" t="s">
        <v>117</v>
      </c>
      <c r="L79" s="185"/>
      <c r="M79" s="87" t="s">
        <v>33</v>
      </c>
      <c r="N79" s="88" t="s">
        <v>48</v>
      </c>
      <c r="O79" s="88" t="s">
        <v>118</v>
      </c>
      <c r="P79" s="88" t="s">
        <v>119</v>
      </c>
      <c r="Q79" s="88" t="s">
        <v>120</v>
      </c>
      <c r="R79" s="88" t="s">
        <v>121</v>
      </c>
      <c r="S79" s="88" t="s">
        <v>122</v>
      </c>
      <c r="T79" s="89" t="s">
        <v>123</v>
      </c>
    </row>
    <row r="80" s="1" customFormat="1" ht="22.8" customHeight="1">
      <c r="B80" s="38"/>
      <c r="C80" s="94" t="s">
        <v>124</v>
      </c>
      <c r="D80" s="39"/>
      <c r="E80" s="39"/>
      <c r="F80" s="39"/>
      <c r="G80" s="39"/>
      <c r="H80" s="39"/>
      <c r="I80" s="130"/>
      <c r="J80" s="186">
        <f>BK80</f>
        <v>0</v>
      </c>
      <c r="K80" s="39"/>
      <c r="L80" s="43"/>
      <c r="M80" s="90"/>
      <c r="N80" s="91"/>
      <c r="O80" s="91"/>
      <c r="P80" s="187">
        <f>P81</f>
        <v>0</v>
      </c>
      <c r="Q80" s="91"/>
      <c r="R80" s="187">
        <f>R81</f>
        <v>0</v>
      </c>
      <c r="S80" s="91"/>
      <c r="T80" s="188">
        <f>T81</f>
        <v>0</v>
      </c>
      <c r="AT80" s="16" t="s">
        <v>77</v>
      </c>
      <c r="AU80" s="16" t="s">
        <v>105</v>
      </c>
      <c r="BK80" s="189">
        <f>BK81</f>
        <v>0</v>
      </c>
    </row>
    <row r="81" s="10" customFormat="1" ht="25.92" customHeight="1">
      <c r="B81" s="190"/>
      <c r="C81" s="191"/>
      <c r="D81" s="192" t="s">
        <v>77</v>
      </c>
      <c r="E81" s="193" t="s">
        <v>389</v>
      </c>
      <c r="F81" s="193" t="s">
        <v>390</v>
      </c>
      <c r="G81" s="191"/>
      <c r="H81" s="191"/>
      <c r="I81" s="194"/>
      <c r="J81" s="195">
        <f>BK81</f>
        <v>0</v>
      </c>
      <c r="K81" s="191"/>
      <c r="L81" s="196"/>
      <c r="M81" s="197"/>
      <c r="N81" s="198"/>
      <c r="O81" s="198"/>
      <c r="P81" s="199">
        <f>SUM(P82:P113)</f>
        <v>0</v>
      </c>
      <c r="Q81" s="198"/>
      <c r="R81" s="199">
        <f>SUM(R82:R113)</f>
        <v>0</v>
      </c>
      <c r="S81" s="198"/>
      <c r="T81" s="200">
        <f>SUM(T82:T113)</f>
        <v>0</v>
      </c>
      <c r="AR81" s="201" t="s">
        <v>86</v>
      </c>
      <c r="AT81" s="202" t="s">
        <v>77</v>
      </c>
      <c r="AU81" s="202" t="s">
        <v>78</v>
      </c>
      <c r="AY81" s="201" t="s">
        <v>125</v>
      </c>
      <c r="BK81" s="203">
        <f>SUM(BK82:BK113)</f>
        <v>0</v>
      </c>
    </row>
    <row r="82" s="1" customFormat="1" ht="16.5" customHeight="1">
      <c r="B82" s="38"/>
      <c r="C82" s="206" t="s">
        <v>86</v>
      </c>
      <c r="D82" s="206" t="s">
        <v>128</v>
      </c>
      <c r="E82" s="207" t="s">
        <v>391</v>
      </c>
      <c r="F82" s="208" t="s">
        <v>392</v>
      </c>
      <c r="G82" s="209" t="s">
        <v>229</v>
      </c>
      <c r="H82" s="210">
        <v>1</v>
      </c>
      <c r="I82" s="211"/>
      <c r="J82" s="212">
        <f>ROUND(I82*H82,2)</f>
        <v>0</v>
      </c>
      <c r="K82" s="208" t="s">
        <v>33</v>
      </c>
      <c r="L82" s="43"/>
      <c r="M82" s="213" t="s">
        <v>33</v>
      </c>
      <c r="N82" s="214" t="s">
        <v>49</v>
      </c>
      <c r="O82" s="79"/>
      <c r="P82" s="215">
        <f>O82*H82</f>
        <v>0</v>
      </c>
      <c r="Q82" s="215">
        <v>0</v>
      </c>
      <c r="R82" s="215">
        <f>Q82*H82</f>
        <v>0</v>
      </c>
      <c r="S82" s="215">
        <v>0</v>
      </c>
      <c r="T82" s="216">
        <f>S82*H82</f>
        <v>0</v>
      </c>
      <c r="AR82" s="16" t="s">
        <v>126</v>
      </c>
      <c r="AT82" s="16" t="s">
        <v>128</v>
      </c>
      <c r="AU82" s="16" t="s">
        <v>86</v>
      </c>
      <c r="AY82" s="16" t="s">
        <v>125</v>
      </c>
      <c r="BE82" s="217">
        <f>IF(N82="základní",J82,0)</f>
        <v>0</v>
      </c>
      <c r="BF82" s="217">
        <f>IF(N82="snížená",J82,0)</f>
        <v>0</v>
      </c>
      <c r="BG82" s="217">
        <f>IF(N82="zákl. přenesená",J82,0)</f>
        <v>0</v>
      </c>
      <c r="BH82" s="217">
        <f>IF(N82="sníž. přenesená",J82,0)</f>
        <v>0</v>
      </c>
      <c r="BI82" s="217">
        <f>IF(N82="nulová",J82,0)</f>
        <v>0</v>
      </c>
      <c r="BJ82" s="16" t="s">
        <v>86</v>
      </c>
      <c r="BK82" s="217">
        <f>ROUND(I82*H82,2)</f>
        <v>0</v>
      </c>
      <c r="BL82" s="16" t="s">
        <v>126</v>
      </c>
      <c r="BM82" s="16" t="s">
        <v>393</v>
      </c>
    </row>
    <row r="83" s="12" customFormat="1">
      <c r="B83" s="229"/>
      <c r="C83" s="230"/>
      <c r="D83" s="220" t="s">
        <v>134</v>
      </c>
      <c r="E83" s="231" t="s">
        <v>33</v>
      </c>
      <c r="F83" s="232" t="s">
        <v>378</v>
      </c>
      <c r="G83" s="230"/>
      <c r="H83" s="233">
        <v>1</v>
      </c>
      <c r="I83" s="234"/>
      <c r="J83" s="230"/>
      <c r="K83" s="230"/>
      <c r="L83" s="235"/>
      <c r="M83" s="236"/>
      <c r="N83" s="237"/>
      <c r="O83" s="237"/>
      <c r="P83" s="237"/>
      <c r="Q83" s="237"/>
      <c r="R83" s="237"/>
      <c r="S83" s="237"/>
      <c r="T83" s="238"/>
      <c r="AT83" s="239" t="s">
        <v>134</v>
      </c>
      <c r="AU83" s="239" t="s">
        <v>86</v>
      </c>
      <c r="AV83" s="12" t="s">
        <v>89</v>
      </c>
      <c r="AW83" s="12" t="s">
        <v>39</v>
      </c>
      <c r="AX83" s="12" t="s">
        <v>78</v>
      </c>
      <c r="AY83" s="239" t="s">
        <v>125</v>
      </c>
    </row>
    <row r="84" s="13" customFormat="1">
      <c r="B84" s="240"/>
      <c r="C84" s="241"/>
      <c r="D84" s="220" t="s">
        <v>134</v>
      </c>
      <c r="E84" s="242" t="s">
        <v>33</v>
      </c>
      <c r="F84" s="243" t="s">
        <v>137</v>
      </c>
      <c r="G84" s="241"/>
      <c r="H84" s="244">
        <v>1</v>
      </c>
      <c r="I84" s="245"/>
      <c r="J84" s="241"/>
      <c r="K84" s="241"/>
      <c r="L84" s="246"/>
      <c r="M84" s="247"/>
      <c r="N84" s="248"/>
      <c r="O84" s="248"/>
      <c r="P84" s="248"/>
      <c r="Q84" s="248"/>
      <c r="R84" s="248"/>
      <c r="S84" s="248"/>
      <c r="T84" s="249"/>
      <c r="AT84" s="250" t="s">
        <v>134</v>
      </c>
      <c r="AU84" s="250" t="s">
        <v>86</v>
      </c>
      <c r="AV84" s="13" t="s">
        <v>126</v>
      </c>
      <c r="AW84" s="13" t="s">
        <v>39</v>
      </c>
      <c r="AX84" s="13" t="s">
        <v>86</v>
      </c>
      <c r="AY84" s="250" t="s">
        <v>125</v>
      </c>
    </row>
    <row r="85" s="1" customFormat="1" ht="16.5" customHeight="1">
      <c r="B85" s="38"/>
      <c r="C85" s="206" t="s">
        <v>89</v>
      </c>
      <c r="D85" s="206" t="s">
        <v>128</v>
      </c>
      <c r="E85" s="207" t="s">
        <v>394</v>
      </c>
      <c r="F85" s="208" t="s">
        <v>395</v>
      </c>
      <c r="G85" s="209" t="s">
        <v>229</v>
      </c>
      <c r="H85" s="210">
        <v>1</v>
      </c>
      <c r="I85" s="211"/>
      <c r="J85" s="212">
        <f>ROUND(I85*H85,2)</f>
        <v>0</v>
      </c>
      <c r="K85" s="208" t="s">
        <v>33</v>
      </c>
      <c r="L85" s="43"/>
      <c r="M85" s="213" t="s">
        <v>33</v>
      </c>
      <c r="N85" s="214" t="s">
        <v>49</v>
      </c>
      <c r="O85" s="79"/>
      <c r="P85" s="215">
        <f>O85*H85</f>
        <v>0</v>
      </c>
      <c r="Q85" s="215">
        <v>0</v>
      </c>
      <c r="R85" s="215">
        <f>Q85*H85</f>
        <v>0</v>
      </c>
      <c r="S85" s="215">
        <v>0</v>
      </c>
      <c r="T85" s="216">
        <f>S85*H85</f>
        <v>0</v>
      </c>
      <c r="AR85" s="16" t="s">
        <v>126</v>
      </c>
      <c r="AT85" s="16" t="s">
        <v>128</v>
      </c>
      <c r="AU85" s="16" t="s">
        <v>86</v>
      </c>
      <c r="AY85" s="16" t="s">
        <v>125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6" t="s">
        <v>86</v>
      </c>
      <c r="BK85" s="217">
        <f>ROUND(I85*H85,2)</f>
        <v>0</v>
      </c>
      <c r="BL85" s="16" t="s">
        <v>126</v>
      </c>
      <c r="BM85" s="16" t="s">
        <v>396</v>
      </c>
    </row>
    <row r="86" s="12" customFormat="1">
      <c r="B86" s="229"/>
      <c r="C86" s="230"/>
      <c r="D86" s="220" t="s">
        <v>134</v>
      </c>
      <c r="E86" s="231" t="s">
        <v>33</v>
      </c>
      <c r="F86" s="232" t="s">
        <v>378</v>
      </c>
      <c r="G86" s="230"/>
      <c r="H86" s="233">
        <v>1</v>
      </c>
      <c r="I86" s="234"/>
      <c r="J86" s="230"/>
      <c r="K86" s="230"/>
      <c r="L86" s="235"/>
      <c r="M86" s="236"/>
      <c r="N86" s="237"/>
      <c r="O86" s="237"/>
      <c r="P86" s="237"/>
      <c r="Q86" s="237"/>
      <c r="R86" s="237"/>
      <c r="S86" s="237"/>
      <c r="T86" s="238"/>
      <c r="AT86" s="239" t="s">
        <v>134</v>
      </c>
      <c r="AU86" s="239" t="s">
        <v>86</v>
      </c>
      <c r="AV86" s="12" t="s">
        <v>89</v>
      </c>
      <c r="AW86" s="12" t="s">
        <v>39</v>
      </c>
      <c r="AX86" s="12" t="s">
        <v>78</v>
      </c>
      <c r="AY86" s="239" t="s">
        <v>125</v>
      </c>
    </row>
    <row r="87" s="13" customFormat="1">
      <c r="B87" s="240"/>
      <c r="C87" s="241"/>
      <c r="D87" s="220" t="s">
        <v>134</v>
      </c>
      <c r="E87" s="242" t="s">
        <v>33</v>
      </c>
      <c r="F87" s="243" t="s">
        <v>137</v>
      </c>
      <c r="G87" s="241"/>
      <c r="H87" s="244">
        <v>1</v>
      </c>
      <c r="I87" s="245"/>
      <c r="J87" s="241"/>
      <c r="K87" s="241"/>
      <c r="L87" s="246"/>
      <c r="M87" s="247"/>
      <c r="N87" s="248"/>
      <c r="O87" s="248"/>
      <c r="P87" s="248"/>
      <c r="Q87" s="248"/>
      <c r="R87" s="248"/>
      <c r="S87" s="248"/>
      <c r="T87" s="249"/>
      <c r="AT87" s="250" t="s">
        <v>134</v>
      </c>
      <c r="AU87" s="250" t="s">
        <v>86</v>
      </c>
      <c r="AV87" s="13" t="s">
        <v>126</v>
      </c>
      <c r="AW87" s="13" t="s">
        <v>39</v>
      </c>
      <c r="AX87" s="13" t="s">
        <v>86</v>
      </c>
      <c r="AY87" s="250" t="s">
        <v>125</v>
      </c>
    </row>
    <row r="88" s="1" customFormat="1" ht="16.5" customHeight="1">
      <c r="B88" s="38"/>
      <c r="C88" s="206" t="s">
        <v>141</v>
      </c>
      <c r="D88" s="206" t="s">
        <v>128</v>
      </c>
      <c r="E88" s="207" t="s">
        <v>194</v>
      </c>
      <c r="F88" s="208" t="s">
        <v>397</v>
      </c>
      <c r="G88" s="209" t="s">
        <v>229</v>
      </c>
      <c r="H88" s="210">
        <v>1</v>
      </c>
      <c r="I88" s="211"/>
      <c r="J88" s="212">
        <f>ROUND(I88*H88,2)</f>
        <v>0</v>
      </c>
      <c r="K88" s="208" t="s">
        <v>33</v>
      </c>
      <c r="L88" s="43"/>
      <c r="M88" s="213" t="s">
        <v>33</v>
      </c>
      <c r="N88" s="214" t="s">
        <v>49</v>
      </c>
      <c r="O88" s="79"/>
      <c r="P88" s="215">
        <f>O88*H88</f>
        <v>0</v>
      </c>
      <c r="Q88" s="215">
        <v>0</v>
      </c>
      <c r="R88" s="215">
        <f>Q88*H88</f>
        <v>0</v>
      </c>
      <c r="S88" s="215">
        <v>0</v>
      </c>
      <c r="T88" s="216">
        <f>S88*H88</f>
        <v>0</v>
      </c>
      <c r="AR88" s="16" t="s">
        <v>126</v>
      </c>
      <c r="AT88" s="16" t="s">
        <v>128</v>
      </c>
      <c r="AU88" s="16" t="s">
        <v>86</v>
      </c>
      <c r="AY88" s="16" t="s">
        <v>125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6" t="s">
        <v>86</v>
      </c>
      <c r="BK88" s="217">
        <f>ROUND(I88*H88,2)</f>
        <v>0</v>
      </c>
      <c r="BL88" s="16" t="s">
        <v>126</v>
      </c>
      <c r="BM88" s="16" t="s">
        <v>398</v>
      </c>
    </row>
    <row r="89" s="11" customFormat="1">
      <c r="B89" s="218"/>
      <c r="C89" s="219"/>
      <c r="D89" s="220" t="s">
        <v>134</v>
      </c>
      <c r="E89" s="221" t="s">
        <v>33</v>
      </c>
      <c r="F89" s="222" t="s">
        <v>399</v>
      </c>
      <c r="G89" s="219"/>
      <c r="H89" s="221" t="s">
        <v>33</v>
      </c>
      <c r="I89" s="223"/>
      <c r="J89" s="219"/>
      <c r="K89" s="219"/>
      <c r="L89" s="224"/>
      <c r="M89" s="225"/>
      <c r="N89" s="226"/>
      <c r="O89" s="226"/>
      <c r="P89" s="226"/>
      <c r="Q89" s="226"/>
      <c r="R89" s="226"/>
      <c r="S89" s="226"/>
      <c r="T89" s="227"/>
      <c r="AT89" s="228" t="s">
        <v>134</v>
      </c>
      <c r="AU89" s="228" t="s">
        <v>86</v>
      </c>
      <c r="AV89" s="11" t="s">
        <v>86</v>
      </c>
      <c r="AW89" s="11" t="s">
        <v>39</v>
      </c>
      <c r="AX89" s="11" t="s">
        <v>78</v>
      </c>
      <c r="AY89" s="228" t="s">
        <v>125</v>
      </c>
    </row>
    <row r="90" s="11" customFormat="1">
      <c r="B90" s="218"/>
      <c r="C90" s="219"/>
      <c r="D90" s="220" t="s">
        <v>134</v>
      </c>
      <c r="E90" s="221" t="s">
        <v>33</v>
      </c>
      <c r="F90" s="222" t="s">
        <v>400</v>
      </c>
      <c r="G90" s="219"/>
      <c r="H90" s="221" t="s">
        <v>33</v>
      </c>
      <c r="I90" s="223"/>
      <c r="J90" s="219"/>
      <c r="K90" s="219"/>
      <c r="L90" s="224"/>
      <c r="M90" s="225"/>
      <c r="N90" s="226"/>
      <c r="O90" s="226"/>
      <c r="P90" s="226"/>
      <c r="Q90" s="226"/>
      <c r="R90" s="226"/>
      <c r="S90" s="226"/>
      <c r="T90" s="227"/>
      <c r="AT90" s="228" t="s">
        <v>134</v>
      </c>
      <c r="AU90" s="228" t="s">
        <v>86</v>
      </c>
      <c r="AV90" s="11" t="s">
        <v>86</v>
      </c>
      <c r="AW90" s="11" t="s">
        <v>39</v>
      </c>
      <c r="AX90" s="11" t="s">
        <v>78</v>
      </c>
      <c r="AY90" s="228" t="s">
        <v>125</v>
      </c>
    </row>
    <row r="91" s="11" customFormat="1">
      <c r="B91" s="218"/>
      <c r="C91" s="219"/>
      <c r="D91" s="220" t="s">
        <v>134</v>
      </c>
      <c r="E91" s="221" t="s">
        <v>33</v>
      </c>
      <c r="F91" s="222" t="s">
        <v>401</v>
      </c>
      <c r="G91" s="219"/>
      <c r="H91" s="221" t="s">
        <v>33</v>
      </c>
      <c r="I91" s="223"/>
      <c r="J91" s="219"/>
      <c r="K91" s="219"/>
      <c r="L91" s="224"/>
      <c r="M91" s="225"/>
      <c r="N91" s="226"/>
      <c r="O91" s="226"/>
      <c r="P91" s="226"/>
      <c r="Q91" s="226"/>
      <c r="R91" s="226"/>
      <c r="S91" s="226"/>
      <c r="T91" s="227"/>
      <c r="AT91" s="228" t="s">
        <v>134</v>
      </c>
      <c r="AU91" s="228" t="s">
        <v>86</v>
      </c>
      <c r="AV91" s="11" t="s">
        <v>86</v>
      </c>
      <c r="AW91" s="11" t="s">
        <v>39</v>
      </c>
      <c r="AX91" s="11" t="s">
        <v>78</v>
      </c>
      <c r="AY91" s="228" t="s">
        <v>125</v>
      </c>
    </row>
    <row r="92" s="11" customFormat="1">
      <c r="B92" s="218"/>
      <c r="C92" s="219"/>
      <c r="D92" s="220" t="s">
        <v>134</v>
      </c>
      <c r="E92" s="221" t="s">
        <v>33</v>
      </c>
      <c r="F92" s="222" t="s">
        <v>402</v>
      </c>
      <c r="G92" s="219"/>
      <c r="H92" s="221" t="s">
        <v>33</v>
      </c>
      <c r="I92" s="223"/>
      <c r="J92" s="219"/>
      <c r="K92" s="219"/>
      <c r="L92" s="224"/>
      <c r="M92" s="225"/>
      <c r="N92" s="226"/>
      <c r="O92" s="226"/>
      <c r="P92" s="226"/>
      <c r="Q92" s="226"/>
      <c r="R92" s="226"/>
      <c r="S92" s="226"/>
      <c r="T92" s="227"/>
      <c r="AT92" s="228" t="s">
        <v>134</v>
      </c>
      <c r="AU92" s="228" t="s">
        <v>86</v>
      </c>
      <c r="AV92" s="11" t="s">
        <v>86</v>
      </c>
      <c r="AW92" s="11" t="s">
        <v>39</v>
      </c>
      <c r="AX92" s="11" t="s">
        <v>78</v>
      </c>
      <c r="AY92" s="228" t="s">
        <v>125</v>
      </c>
    </row>
    <row r="93" s="11" customFormat="1">
      <c r="B93" s="218"/>
      <c r="C93" s="219"/>
      <c r="D93" s="220" t="s">
        <v>134</v>
      </c>
      <c r="E93" s="221" t="s">
        <v>33</v>
      </c>
      <c r="F93" s="222" t="s">
        <v>403</v>
      </c>
      <c r="G93" s="219"/>
      <c r="H93" s="221" t="s">
        <v>33</v>
      </c>
      <c r="I93" s="223"/>
      <c r="J93" s="219"/>
      <c r="K93" s="219"/>
      <c r="L93" s="224"/>
      <c r="M93" s="225"/>
      <c r="N93" s="226"/>
      <c r="O93" s="226"/>
      <c r="P93" s="226"/>
      <c r="Q93" s="226"/>
      <c r="R93" s="226"/>
      <c r="S93" s="226"/>
      <c r="T93" s="227"/>
      <c r="AT93" s="228" t="s">
        <v>134</v>
      </c>
      <c r="AU93" s="228" t="s">
        <v>86</v>
      </c>
      <c r="AV93" s="11" t="s">
        <v>86</v>
      </c>
      <c r="AW93" s="11" t="s">
        <v>39</v>
      </c>
      <c r="AX93" s="11" t="s">
        <v>78</v>
      </c>
      <c r="AY93" s="228" t="s">
        <v>125</v>
      </c>
    </row>
    <row r="94" s="11" customFormat="1">
      <c r="B94" s="218"/>
      <c r="C94" s="219"/>
      <c r="D94" s="220" t="s">
        <v>134</v>
      </c>
      <c r="E94" s="221" t="s">
        <v>33</v>
      </c>
      <c r="F94" s="222" t="s">
        <v>404</v>
      </c>
      <c r="G94" s="219"/>
      <c r="H94" s="221" t="s">
        <v>33</v>
      </c>
      <c r="I94" s="223"/>
      <c r="J94" s="219"/>
      <c r="K94" s="219"/>
      <c r="L94" s="224"/>
      <c r="M94" s="225"/>
      <c r="N94" s="226"/>
      <c r="O94" s="226"/>
      <c r="P94" s="226"/>
      <c r="Q94" s="226"/>
      <c r="R94" s="226"/>
      <c r="S94" s="226"/>
      <c r="T94" s="227"/>
      <c r="AT94" s="228" t="s">
        <v>134</v>
      </c>
      <c r="AU94" s="228" t="s">
        <v>86</v>
      </c>
      <c r="AV94" s="11" t="s">
        <v>86</v>
      </c>
      <c r="AW94" s="11" t="s">
        <v>39</v>
      </c>
      <c r="AX94" s="11" t="s">
        <v>78</v>
      </c>
      <c r="AY94" s="228" t="s">
        <v>125</v>
      </c>
    </row>
    <row r="95" s="11" customFormat="1">
      <c r="B95" s="218"/>
      <c r="C95" s="219"/>
      <c r="D95" s="220" t="s">
        <v>134</v>
      </c>
      <c r="E95" s="221" t="s">
        <v>33</v>
      </c>
      <c r="F95" s="222" t="s">
        <v>405</v>
      </c>
      <c r="G95" s="219"/>
      <c r="H95" s="221" t="s">
        <v>33</v>
      </c>
      <c r="I95" s="223"/>
      <c r="J95" s="219"/>
      <c r="K95" s="219"/>
      <c r="L95" s="224"/>
      <c r="M95" s="225"/>
      <c r="N95" s="226"/>
      <c r="O95" s="226"/>
      <c r="P95" s="226"/>
      <c r="Q95" s="226"/>
      <c r="R95" s="226"/>
      <c r="S95" s="226"/>
      <c r="T95" s="227"/>
      <c r="AT95" s="228" t="s">
        <v>134</v>
      </c>
      <c r="AU95" s="228" t="s">
        <v>86</v>
      </c>
      <c r="AV95" s="11" t="s">
        <v>86</v>
      </c>
      <c r="AW95" s="11" t="s">
        <v>39</v>
      </c>
      <c r="AX95" s="11" t="s">
        <v>78</v>
      </c>
      <c r="AY95" s="228" t="s">
        <v>125</v>
      </c>
    </row>
    <row r="96" s="11" customFormat="1">
      <c r="B96" s="218"/>
      <c r="C96" s="219"/>
      <c r="D96" s="220" t="s">
        <v>134</v>
      </c>
      <c r="E96" s="221" t="s">
        <v>33</v>
      </c>
      <c r="F96" s="222" t="s">
        <v>406</v>
      </c>
      <c r="G96" s="219"/>
      <c r="H96" s="221" t="s">
        <v>33</v>
      </c>
      <c r="I96" s="223"/>
      <c r="J96" s="219"/>
      <c r="K96" s="219"/>
      <c r="L96" s="224"/>
      <c r="M96" s="225"/>
      <c r="N96" s="226"/>
      <c r="O96" s="226"/>
      <c r="P96" s="226"/>
      <c r="Q96" s="226"/>
      <c r="R96" s="226"/>
      <c r="S96" s="226"/>
      <c r="T96" s="227"/>
      <c r="AT96" s="228" t="s">
        <v>134</v>
      </c>
      <c r="AU96" s="228" t="s">
        <v>86</v>
      </c>
      <c r="AV96" s="11" t="s">
        <v>86</v>
      </c>
      <c r="AW96" s="11" t="s">
        <v>39</v>
      </c>
      <c r="AX96" s="11" t="s">
        <v>78</v>
      </c>
      <c r="AY96" s="228" t="s">
        <v>125</v>
      </c>
    </row>
    <row r="97" s="11" customFormat="1">
      <c r="B97" s="218"/>
      <c r="C97" s="219"/>
      <c r="D97" s="220" t="s">
        <v>134</v>
      </c>
      <c r="E97" s="221" t="s">
        <v>33</v>
      </c>
      <c r="F97" s="222" t="s">
        <v>407</v>
      </c>
      <c r="G97" s="219"/>
      <c r="H97" s="221" t="s">
        <v>33</v>
      </c>
      <c r="I97" s="223"/>
      <c r="J97" s="219"/>
      <c r="K97" s="219"/>
      <c r="L97" s="224"/>
      <c r="M97" s="225"/>
      <c r="N97" s="226"/>
      <c r="O97" s="226"/>
      <c r="P97" s="226"/>
      <c r="Q97" s="226"/>
      <c r="R97" s="226"/>
      <c r="S97" s="226"/>
      <c r="T97" s="227"/>
      <c r="AT97" s="228" t="s">
        <v>134</v>
      </c>
      <c r="AU97" s="228" t="s">
        <v>86</v>
      </c>
      <c r="AV97" s="11" t="s">
        <v>86</v>
      </c>
      <c r="AW97" s="11" t="s">
        <v>39</v>
      </c>
      <c r="AX97" s="11" t="s">
        <v>78</v>
      </c>
      <c r="AY97" s="228" t="s">
        <v>125</v>
      </c>
    </row>
    <row r="98" s="11" customFormat="1">
      <c r="B98" s="218"/>
      <c r="C98" s="219"/>
      <c r="D98" s="220" t="s">
        <v>134</v>
      </c>
      <c r="E98" s="221" t="s">
        <v>33</v>
      </c>
      <c r="F98" s="222" t="s">
        <v>408</v>
      </c>
      <c r="G98" s="219"/>
      <c r="H98" s="221" t="s">
        <v>33</v>
      </c>
      <c r="I98" s="223"/>
      <c r="J98" s="219"/>
      <c r="K98" s="219"/>
      <c r="L98" s="224"/>
      <c r="M98" s="225"/>
      <c r="N98" s="226"/>
      <c r="O98" s="226"/>
      <c r="P98" s="226"/>
      <c r="Q98" s="226"/>
      <c r="R98" s="226"/>
      <c r="S98" s="226"/>
      <c r="T98" s="227"/>
      <c r="AT98" s="228" t="s">
        <v>134</v>
      </c>
      <c r="AU98" s="228" t="s">
        <v>86</v>
      </c>
      <c r="AV98" s="11" t="s">
        <v>86</v>
      </c>
      <c r="AW98" s="11" t="s">
        <v>39</v>
      </c>
      <c r="AX98" s="11" t="s">
        <v>78</v>
      </c>
      <c r="AY98" s="228" t="s">
        <v>125</v>
      </c>
    </row>
    <row r="99" s="11" customFormat="1">
      <c r="B99" s="218"/>
      <c r="C99" s="219"/>
      <c r="D99" s="220" t="s">
        <v>134</v>
      </c>
      <c r="E99" s="221" t="s">
        <v>33</v>
      </c>
      <c r="F99" s="222" t="s">
        <v>409</v>
      </c>
      <c r="G99" s="219"/>
      <c r="H99" s="221" t="s">
        <v>33</v>
      </c>
      <c r="I99" s="223"/>
      <c r="J99" s="219"/>
      <c r="K99" s="219"/>
      <c r="L99" s="224"/>
      <c r="M99" s="225"/>
      <c r="N99" s="226"/>
      <c r="O99" s="226"/>
      <c r="P99" s="226"/>
      <c r="Q99" s="226"/>
      <c r="R99" s="226"/>
      <c r="S99" s="226"/>
      <c r="T99" s="227"/>
      <c r="AT99" s="228" t="s">
        <v>134</v>
      </c>
      <c r="AU99" s="228" t="s">
        <v>86</v>
      </c>
      <c r="AV99" s="11" t="s">
        <v>86</v>
      </c>
      <c r="AW99" s="11" t="s">
        <v>39</v>
      </c>
      <c r="AX99" s="11" t="s">
        <v>78</v>
      </c>
      <c r="AY99" s="228" t="s">
        <v>125</v>
      </c>
    </row>
    <row r="100" s="11" customFormat="1">
      <c r="B100" s="218"/>
      <c r="C100" s="219"/>
      <c r="D100" s="220" t="s">
        <v>134</v>
      </c>
      <c r="E100" s="221" t="s">
        <v>33</v>
      </c>
      <c r="F100" s="222" t="s">
        <v>410</v>
      </c>
      <c r="G100" s="219"/>
      <c r="H100" s="221" t="s">
        <v>33</v>
      </c>
      <c r="I100" s="223"/>
      <c r="J100" s="219"/>
      <c r="K100" s="219"/>
      <c r="L100" s="224"/>
      <c r="M100" s="225"/>
      <c r="N100" s="226"/>
      <c r="O100" s="226"/>
      <c r="P100" s="226"/>
      <c r="Q100" s="226"/>
      <c r="R100" s="226"/>
      <c r="S100" s="226"/>
      <c r="T100" s="227"/>
      <c r="AT100" s="228" t="s">
        <v>134</v>
      </c>
      <c r="AU100" s="228" t="s">
        <v>86</v>
      </c>
      <c r="AV100" s="11" t="s">
        <v>86</v>
      </c>
      <c r="AW100" s="11" t="s">
        <v>39</v>
      </c>
      <c r="AX100" s="11" t="s">
        <v>78</v>
      </c>
      <c r="AY100" s="228" t="s">
        <v>125</v>
      </c>
    </row>
    <row r="101" s="11" customFormat="1">
      <c r="B101" s="218"/>
      <c r="C101" s="219"/>
      <c r="D101" s="220" t="s">
        <v>134</v>
      </c>
      <c r="E101" s="221" t="s">
        <v>33</v>
      </c>
      <c r="F101" s="222" t="s">
        <v>411</v>
      </c>
      <c r="G101" s="219"/>
      <c r="H101" s="221" t="s">
        <v>33</v>
      </c>
      <c r="I101" s="223"/>
      <c r="J101" s="219"/>
      <c r="K101" s="219"/>
      <c r="L101" s="224"/>
      <c r="M101" s="225"/>
      <c r="N101" s="226"/>
      <c r="O101" s="226"/>
      <c r="P101" s="226"/>
      <c r="Q101" s="226"/>
      <c r="R101" s="226"/>
      <c r="S101" s="226"/>
      <c r="T101" s="227"/>
      <c r="AT101" s="228" t="s">
        <v>134</v>
      </c>
      <c r="AU101" s="228" t="s">
        <v>86</v>
      </c>
      <c r="AV101" s="11" t="s">
        <v>86</v>
      </c>
      <c r="AW101" s="11" t="s">
        <v>39</v>
      </c>
      <c r="AX101" s="11" t="s">
        <v>78</v>
      </c>
      <c r="AY101" s="228" t="s">
        <v>125</v>
      </c>
    </row>
    <row r="102" s="12" customFormat="1">
      <c r="B102" s="229"/>
      <c r="C102" s="230"/>
      <c r="D102" s="220" t="s">
        <v>134</v>
      </c>
      <c r="E102" s="231" t="s">
        <v>33</v>
      </c>
      <c r="F102" s="232" t="s">
        <v>378</v>
      </c>
      <c r="G102" s="230"/>
      <c r="H102" s="233">
        <v>1</v>
      </c>
      <c r="I102" s="234"/>
      <c r="J102" s="230"/>
      <c r="K102" s="230"/>
      <c r="L102" s="235"/>
      <c r="M102" s="236"/>
      <c r="N102" s="237"/>
      <c r="O102" s="237"/>
      <c r="P102" s="237"/>
      <c r="Q102" s="237"/>
      <c r="R102" s="237"/>
      <c r="S102" s="237"/>
      <c r="T102" s="238"/>
      <c r="AT102" s="239" t="s">
        <v>134</v>
      </c>
      <c r="AU102" s="239" t="s">
        <v>86</v>
      </c>
      <c r="AV102" s="12" t="s">
        <v>89</v>
      </c>
      <c r="AW102" s="12" t="s">
        <v>39</v>
      </c>
      <c r="AX102" s="12" t="s">
        <v>78</v>
      </c>
      <c r="AY102" s="239" t="s">
        <v>125</v>
      </c>
    </row>
    <row r="103" s="13" customFormat="1">
      <c r="B103" s="240"/>
      <c r="C103" s="241"/>
      <c r="D103" s="220" t="s">
        <v>134</v>
      </c>
      <c r="E103" s="242" t="s">
        <v>33</v>
      </c>
      <c r="F103" s="243" t="s">
        <v>137</v>
      </c>
      <c r="G103" s="241"/>
      <c r="H103" s="244">
        <v>1</v>
      </c>
      <c r="I103" s="245"/>
      <c r="J103" s="241"/>
      <c r="K103" s="241"/>
      <c r="L103" s="246"/>
      <c r="M103" s="247"/>
      <c r="N103" s="248"/>
      <c r="O103" s="248"/>
      <c r="P103" s="248"/>
      <c r="Q103" s="248"/>
      <c r="R103" s="248"/>
      <c r="S103" s="248"/>
      <c r="T103" s="249"/>
      <c r="AT103" s="250" t="s">
        <v>134</v>
      </c>
      <c r="AU103" s="250" t="s">
        <v>86</v>
      </c>
      <c r="AV103" s="13" t="s">
        <v>126</v>
      </c>
      <c r="AW103" s="13" t="s">
        <v>39</v>
      </c>
      <c r="AX103" s="13" t="s">
        <v>86</v>
      </c>
      <c r="AY103" s="250" t="s">
        <v>125</v>
      </c>
    </row>
    <row r="104" s="1" customFormat="1" ht="16.5" customHeight="1">
      <c r="B104" s="38"/>
      <c r="C104" s="206" t="s">
        <v>126</v>
      </c>
      <c r="D104" s="206" t="s">
        <v>128</v>
      </c>
      <c r="E104" s="207" t="s">
        <v>8</v>
      </c>
      <c r="F104" s="208" t="s">
        <v>412</v>
      </c>
      <c r="G104" s="209" t="s">
        <v>229</v>
      </c>
      <c r="H104" s="210">
        <v>1</v>
      </c>
      <c r="I104" s="211"/>
      <c r="J104" s="212">
        <f>ROUND(I104*H104,2)</f>
        <v>0</v>
      </c>
      <c r="K104" s="208" t="s">
        <v>33</v>
      </c>
      <c r="L104" s="43"/>
      <c r="M104" s="213" t="s">
        <v>33</v>
      </c>
      <c r="N104" s="214" t="s">
        <v>49</v>
      </c>
      <c r="O104" s="79"/>
      <c r="P104" s="215">
        <f>O104*H104</f>
        <v>0</v>
      </c>
      <c r="Q104" s="215">
        <v>0</v>
      </c>
      <c r="R104" s="215">
        <f>Q104*H104</f>
        <v>0</v>
      </c>
      <c r="S104" s="215">
        <v>0</v>
      </c>
      <c r="T104" s="216">
        <f>S104*H104</f>
        <v>0</v>
      </c>
      <c r="AR104" s="16" t="s">
        <v>126</v>
      </c>
      <c r="AT104" s="16" t="s">
        <v>128</v>
      </c>
      <c r="AU104" s="16" t="s">
        <v>86</v>
      </c>
      <c r="AY104" s="16" t="s">
        <v>125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6" t="s">
        <v>86</v>
      </c>
      <c r="BK104" s="217">
        <f>ROUND(I104*H104,2)</f>
        <v>0</v>
      </c>
      <c r="BL104" s="16" t="s">
        <v>126</v>
      </c>
      <c r="BM104" s="16" t="s">
        <v>413</v>
      </c>
    </row>
    <row r="105" s="12" customFormat="1">
      <c r="B105" s="229"/>
      <c r="C105" s="230"/>
      <c r="D105" s="220" t="s">
        <v>134</v>
      </c>
      <c r="E105" s="231" t="s">
        <v>33</v>
      </c>
      <c r="F105" s="232" t="s">
        <v>378</v>
      </c>
      <c r="G105" s="230"/>
      <c r="H105" s="233">
        <v>1</v>
      </c>
      <c r="I105" s="234"/>
      <c r="J105" s="230"/>
      <c r="K105" s="230"/>
      <c r="L105" s="235"/>
      <c r="M105" s="236"/>
      <c r="N105" s="237"/>
      <c r="O105" s="237"/>
      <c r="P105" s="237"/>
      <c r="Q105" s="237"/>
      <c r="R105" s="237"/>
      <c r="S105" s="237"/>
      <c r="T105" s="238"/>
      <c r="AT105" s="239" t="s">
        <v>134</v>
      </c>
      <c r="AU105" s="239" t="s">
        <v>86</v>
      </c>
      <c r="AV105" s="12" t="s">
        <v>89</v>
      </c>
      <c r="AW105" s="12" t="s">
        <v>39</v>
      </c>
      <c r="AX105" s="12" t="s">
        <v>78</v>
      </c>
      <c r="AY105" s="239" t="s">
        <v>125</v>
      </c>
    </row>
    <row r="106" s="13" customFormat="1">
      <c r="B106" s="240"/>
      <c r="C106" s="241"/>
      <c r="D106" s="220" t="s">
        <v>134</v>
      </c>
      <c r="E106" s="242" t="s">
        <v>33</v>
      </c>
      <c r="F106" s="243" t="s">
        <v>137</v>
      </c>
      <c r="G106" s="241"/>
      <c r="H106" s="244">
        <v>1</v>
      </c>
      <c r="I106" s="245"/>
      <c r="J106" s="241"/>
      <c r="K106" s="241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134</v>
      </c>
      <c r="AU106" s="250" t="s">
        <v>86</v>
      </c>
      <c r="AV106" s="13" t="s">
        <v>126</v>
      </c>
      <c r="AW106" s="13" t="s">
        <v>39</v>
      </c>
      <c r="AX106" s="13" t="s">
        <v>86</v>
      </c>
      <c r="AY106" s="250" t="s">
        <v>125</v>
      </c>
    </row>
    <row r="107" s="1" customFormat="1" ht="16.5" customHeight="1">
      <c r="B107" s="38"/>
      <c r="C107" s="206" t="s">
        <v>156</v>
      </c>
      <c r="D107" s="206" t="s">
        <v>128</v>
      </c>
      <c r="E107" s="207" t="s">
        <v>217</v>
      </c>
      <c r="F107" s="208" t="s">
        <v>414</v>
      </c>
      <c r="G107" s="209" t="s">
        <v>229</v>
      </c>
      <c r="H107" s="210">
        <v>1</v>
      </c>
      <c r="I107" s="211"/>
      <c r="J107" s="212">
        <f>ROUND(I107*H107,2)</f>
        <v>0</v>
      </c>
      <c r="K107" s="208" t="s">
        <v>33</v>
      </c>
      <c r="L107" s="43"/>
      <c r="M107" s="213" t="s">
        <v>33</v>
      </c>
      <c r="N107" s="214" t="s">
        <v>49</v>
      </c>
      <c r="O107" s="79"/>
      <c r="P107" s="215">
        <f>O107*H107</f>
        <v>0</v>
      </c>
      <c r="Q107" s="215">
        <v>0</v>
      </c>
      <c r="R107" s="215">
        <f>Q107*H107</f>
        <v>0</v>
      </c>
      <c r="S107" s="215">
        <v>0</v>
      </c>
      <c r="T107" s="216">
        <f>S107*H107</f>
        <v>0</v>
      </c>
      <c r="AR107" s="16" t="s">
        <v>126</v>
      </c>
      <c r="AT107" s="16" t="s">
        <v>128</v>
      </c>
      <c r="AU107" s="16" t="s">
        <v>86</v>
      </c>
      <c r="AY107" s="16" t="s">
        <v>125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6" t="s">
        <v>86</v>
      </c>
      <c r="BK107" s="217">
        <f>ROUND(I107*H107,2)</f>
        <v>0</v>
      </c>
      <c r="BL107" s="16" t="s">
        <v>126</v>
      </c>
      <c r="BM107" s="16" t="s">
        <v>415</v>
      </c>
    </row>
    <row r="108" s="11" customFormat="1">
      <c r="B108" s="218"/>
      <c r="C108" s="219"/>
      <c r="D108" s="220" t="s">
        <v>134</v>
      </c>
      <c r="E108" s="221" t="s">
        <v>33</v>
      </c>
      <c r="F108" s="222" t="s">
        <v>416</v>
      </c>
      <c r="G108" s="219"/>
      <c r="H108" s="221" t="s">
        <v>33</v>
      </c>
      <c r="I108" s="223"/>
      <c r="J108" s="219"/>
      <c r="K108" s="219"/>
      <c r="L108" s="224"/>
      <c r="M108" s="225"/>
      <c r="N108" s="226"/>
      <c r="O108" s="226"/>
      <c r="P108" s="226"/>
      <c r="Q108" s="226"/>
      <c r="R108" s="226"/>
      <c r="S108" s="226"/>
      <c r="T108" s="227"/>
      <c r="AT108" s="228" t="s">
        <v>134</v>
      </c>
      <c r="AU108" s="228" t="s">
        <v>86</v>
      </c>
      <c r="AV108" s="11" t="s">
        <v>86</v>
      </c>
      <c r="AW108" s="11" t="s">
        <v>39</v>
      </c>
      <c r="AX108" s="11" t="s">
        <v>78</v>
      </c>
      <c r="AY108" s="228" t="s">
        <v>125</v>
      </c>
    </row>
    <row r="109" s="12" customFormat="1">
      <c r="B109" s="229"/>
      <c r="C109" s="230"/>
      <c r="D109" s="220" t="s">
        <v>134</v>
      </c>
      <c r="E109" s="231" t="s">
        <v>33</v>
      </c>
      <c r="F109" s="232" t="s">
        <v>378</v>
      </c>
      <c r="G109" s="230"/>
      <c r="H109" s="233">
        <v>1</v>
      </c>
      <c r="I109" s="234"/>
      <c r="J109" s="230"/>
      <c r="K109" s="230"/>
      <c r="L109" s="235"/>
      <c r="M109" s="236"/>
      <c r="N109" s="237"/>
      <c r="O109" s="237"/>
      <c r="P109" s="237"/>
      <c r="Q109" s="237"/>
      <c r="R109" s="237"/>
      <c r="S109" s="237"/>
      <c r="T109" s="238"/>
      <c r="AT109" s="239" t="s">
        <v>134</v>
      </c>
      <c r="AU109" s="239" t="s">
        <v>86</v>
      </c>
      <c r="AV109" s="12" t="s">
        <v>89</v>
      </c>
      <c r="AW109" s="12" t="s">
        <v>39</v>
      </c>
      <c r="AX109" s="12" t="s">
        <v>78</v>
      </c>
      <c r="AY109" s="239" t="s">
        <v>125</v>
      </c>
    </row>
    <row r="110" s="13" customFormat="1">
      <c r="B110" s="240"/>
      <c r="C110" s="241"/>
      <c r="D110" s="220" t="s">
        <v>134</v>
      </c>
      <c r="E110" s="242" t="s">
        <v>33</v>
      </c>
      <c r="F110" s="243" t="s">
        <v>137</v>
      </c>
      <c r="G110" s="241"/>
      <c r="H110" s="244">
        <v>1</v>
      </c>
      <c r="I110" s="245"/>
      <c r="J110" s="241"/>
      <c r="K110" s="241"/>
      <c r="L110" s="246"/>
      <c r="M110" s="247"/>
      <c r="N110" s="248"/>
      <c r="O110" s="248"/>
      <c r="P110" s="248"/>
      <c r="Q110" s="248"/>
      <c r="R110" s="248"/>
      <c r="S110" s="248"/>
      <c r="T110" s="249"/>
      <c r="AT110" s="250" t="s">
        <v>134</v>
      </c>
      <c r="AU110" s="250" t="s">
        <v>86</v>
      </c>
      <c r="AV110" s="13" t="s">
        <v>126</v>
      </c>
      <c r="AW110" s="13" t="s">
        <v>39</v>
      </c>
      <c r="AX110" s="13" t="s">
        <v>86</v>
      </c>
      <c r="AY110" s="250" t="s">
        <v>125</v>
      </c>
    </row>
    <row r="111" s="1" customFormat="1" ht="16.5" customHeight="1">
      <c r="B111" s="38"/>
      <c r="C111" s="206" t="s">
        <v>163</v>
      </c>
      <c r="D111" s="206" t="s">
        <v>128</v>
      </c>
      <c r="E111" s="207" t="s">
        <v>236</v>
      </c>
      <c r="F111" s="208" t="s">
        <v>417</v>
      </c>
      <c r="G111" s="209" t="s">
        <v>229</v>
      </c>
      <c r="H111" s="210">
        <v>1</v>
      </c>
      <c r="I111" s="211"/>
      <c r="J111" s="212">
        <f>ROUND(I111*H111,2)</f>
        <v>0</v>
      </c>
      <c r="K111" s="208" t="s">
        <v>33</v>
      </c>
      <c r="L111" s="43"/>
      <c r="M111" s="213" t="s">
        <v>33</v>
      </c>
      <c r="N111" s="214" t="s">
        <v>49</v>
      </c>
      <c r="O111" s="79"/>
      <c r="P111" s="215">
        <f>O111*H111</f>
        <v>0</v>
      </c>
      <c r="Q111" s="215">
        <v>0</v>
      </c>
      <c r="R111" s="215">
        <f>Q111*H111</f>
        <v>0</v>
      </c>
      <c r="S111" s="215">
        <v>0</v>
      </c>
      <c r="T111" s="216">
        <f>S111*H111</f>
        <v>0</v>
      </c>
      <c r="AR111" s="16" t="s">
        <v>126</v>
      </c>
      <c r="AT111" s="16" t="s">
        <v>128</v>
      </c>
      <c r="AU111" s="16" t="s">
        <v>86</v>
      </c>
      <c r="AY111" s="16" t="s">
        <v>125</v>
      </c>
      <c r="BE111" s="217">
        <f>IF(N111="základní",J111,0)</f>
        <v>0</v>
      </c>
      <c r="BF111" s="217">
        <f>IF(N111="snížená",J111,0)</f>
        <v>0</v>
      </c>
      <c r="BG111" s="217">
        <f>IF(N111="zákl. přenesená",J111,0)</f>
        <v>0</v>
      </c>
      <c r="BH111" s="217">
        <f>IF(N111="sníž. přenesená",J111,0)</f>
        <v>0</v>
      </c>
      <c r="BI111" s="217">
        <f>IF(N111="nulová",J111,0)</f>
        <v>0</v>
      </c>
      <c r="BJ111" s="16" t="s">
        <v>86</v>
      </c>
      <c r="BK111" s="217">
        <f>ROUND(I111*H111,2)</f>
        <v>0</v>
      </c>
      <c r="BL111" s="16" t="s">
        <v>126</v>
      </c>
      <c r="BM111" s="16" t="s">
        <v>418</v>
      </c>
    </row>
    <row r="112" s="12" customFormat="1">
      <c r="B112" s="229"/>
      <c r="C112" s="230"/>
      <c r="D112" s="220" t="s">
        <v>134</v>
      </c>
      <c r="E112" s="231" t="s">
        <v>33</v>
      </c>
      <c r="F112" s="232" t="s">
        <v>378</v>
      </c>
      <c r="G112" s="230"/>
      <c r="H112" s="233">
        <v>1</v>
      </c>
      <c r="I112" s="234"/>
      <c r="J112" s="230"/>
      <c r="K112" s="230"/>
      <c r="L112" s="235"/>
      <c r="M112" s="236"/>
      <c r="N112" s="237"/>
      <c r="O112" s="237"/>
      <c r="P112" s="237"/>
      <c r="Q112" s="237"/>
      <c r="R112" s="237"/>
      <c r="S112" s="237"/>
      <c r="T112" s="238"/>
      <c r="AT112" s="239" t="s">
        <v>134</v>
      </c>
      <c r="AU112" s="239" t="s">
        <v>86</v>
      </c>
      <c r="AV112" s="12" t="s">
        <v>89</v>
      </c>
      <c r="AW112" s="12" t="s">
        <v>39</v>
      </c>
      <c r="AX112" s="12" t="s">
        <v>78</v>
      </c>
      <c r="AY112" s="239" t="s">
        <v>125</v>
      </c>
    </row>
    <row r="113" s="13" customFormat="1">
      <c r="B113" s="240"/>
      <c r="C113" s="241"/>
      <c r="D113" s="220" t="s">
        <v>134</v>
      </c>
      <c r="E113" s="242" t="s">
        <v>33</v>
      </c>
      <c r="F113" s="243" t="s">
        <v>137</v>
      </c>
      <c r="G113" s="241"/>
      <c r="H113" s="244">
        <v>1</v>
      </c>
      <c r="I113" s="245"/>
      <c r="J113" s="241"/>
      <c r="K113" s="241"/>
      <c r="L113" s="246"/>
      <c r="M113" s="266"/>
      <c r="N113" s="267"/>
      <c r="O113" s="267"/>
      <c r="P113" s="267"/>
      <c r="Q113" s="267"/>
      <c r="R113" s="267"/>
      <c r="S113" s="267"/>
      <c r="T113" s="268"/>
      <c r="AT113" s="250" t="s">
        <v>134</v>
      </c>
      <c r="AU113" s="250" t="s">
        <v>86</v>
      </c>
      <c r="AV113" s="13" t="s">
        <v>126</v>
      </c>
      <c r="AW113" s="13" t="s">
        <v>39</v>
      </c>
      <c r="AX113" s="13" t="s">
        <v>86</v>
      </c>
      <c r="AY113" s="250" t="s">
        <v>125</v>
      </c>
    </row>
    <row r="114" s="1" customFormat="1" ht="6.96" customHeight="1">
      <c r="B114" s="57"/>
      <c r="C114" s="58"/>
      <c r="D114" s="58"/>
      <c r="E114" s="58"/>
      <c r="F114" s="58"/>
      <c r="G114" s="58"/>
      <c r="H114" s="58"/>
      <c r="I114" s="156"/>
      <c r="J114" s="58"/>
      <c r="K114" s="58"/>
      <c r="L114" s="43"/>
    </row>
  </sheetData>
  <sheetProtection sheet="1" autoFilter="0" formatColumns="0" formatRows="0" objects="1" scenarios="1" spinCount="100000" saltValue="wptoJhSIxcQ65AfAf5dE9cEbY1Z8flrb+GMiMDyWApxp/1Guymz5ZSEfnL1PM3j14rQ2ig3im7O25xWkTYEj/g==" hashValue="IaJHTriPQveZtzuBdB5eHWSHZuKAXbeOEm9Nv58PNZN+KJC2DhEdCkb3gPDmUPXhgusVeKmtbsnUdJFUTNI9Ow==" algorithmName="SHA-512" password="CC35"/>
  <autoFilter ref="C79:K113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69" customWidth="1"/>
    <col min="2" max="2" width="1.664063" style="269" customWidth="1"/>
    <col min="3" max="4" width="5" style="269" customWidth="1"/>
    <col min="5" max="5" width="11.67" style="269" customWidth="1"/>
    <col min="6" max="6" width="9.17" style="269" customWidth="1"/>
    <col min="7" max="7" width="5" style="269" customWidth="1"/>
    <col min="8" max="8" width="77.83" style="269" customWidth="1"/>
    <col min="9" max="10" width="20" style="269" customWidth="1"/>
    <col min="11" max="11" width="1.664063" style="269" customWidth="1"/>
  </cols>
  <sheetData>
    <row r="1" ht="37.5" customHeight="1"/>
    <row r="2" ht="7.5" customHeight="1">
      <c r="B2" s="270"/>
      <c r="C2" s="271"/>
      <c r="D2" s="271"/>
      <c r="E2" s="271"/>
      <c r="F2" s="271"/>
      <c r="G2" s="271"/>
      <c r="H2" s="271"/>
      <c r="I2" s="271"/>
      <c r="J2" s="271"/>
      <c r="K2" s="272"/>
    </row>
    <row r="3" s="14" customFormat="1" ht="45" customHeight="1">
      <c r="B3" s="273"/>
      <c r="C3" s="274" t="s">
        <v>419</v>
      </c>
      <c r="D3" s="274"/>
      <c r="E3" s="274"/>
      <c r="F3" s="274"/>
      <c r="G3" s="274"/>
      <c r="H3" s="274"/>
      <c r="I3" s="274"/>
      <c r="J3" s="274"/>
      <c r="K3" s="275"/>
    </row>
    <row r="4" ht="25.5" customHeight="1">
      <c r="B4" s="276"/>
      <c r="C4" s="277" t="s">
        <v>420</v>
      </c>
      <c r="D4" s="277"/>
      <c r="E4" s="277"/>
      <c r="F4" s="277"/>
      <c r="G4" s="277"/>
      <c r="H4" s="277"/>
      <c r="I4" s="277"/>
      <c r="J4" s="277"/>
      <c r="K4" s="278"/>
    </row>
    <row r="5" ht="5.25" customHeight="1">
      <c r="B5" s="276"/>
      <c r="C5" s="279"/>
      <c r="D5" s="279"/>
      <c r="E5" s="279"/>
      <c r="F5" s="279"/>
      <c r="G5" s="279"/>
      <c r="H5" s="279"/>
      <c r="I5" s="279"/>
      <c r="J5" s="279"/>
      <c r="K5" s="278"/>
    </row>
    <row r="6" ht="15" customHeight="1">
      <c r="B6" s="276"/>
      <c r="C6" s="280" t="s">
        <v>421</v>
      </c>
      <c r="D6" s="280"/>
      <c r="E6" s="280"/>
      <c r="F6" s="280"/>
      <c r="G6" s="280"/>
      <c r="H6" s="280"/>
      <c r="I6" s="280"/>
      <c r="J6" s="280"/>
      <c r="K6" s="278"/>
    </row>
    <row r="7" ht="15" customHeight="1">
      <c r="B7" s="281"/>
      <c r="C7" s="280" t="s">
        <v>422</v>
      </c>
      <c r="D7" s="280"/>
      <c r="E7" s="280"/>
      <c r="F7" s="280"/>
      <c r="G7" s="280"/>
      <c r="H7" s="280"/>
      <c r="I7" s="280"/>
      <c r="J7" s="280"/>
      <c r="K7" s="278"/>
    </row>
    <row r="8" ht="12.75" customHeight="1">
      <c r="B8" s="281"/>
      <c r="C8" s="280"/>
      <c r="D8" s="280"/>
      <c r="E8" s="280"/>
      <c r="F8" s="280"/>
      <c r="G8" s="280"/>
      <c r="H8" s="280"/>
      <c r="I8" s="280"/>
      <c r="J8" s="280"/>
      <c r="K8" s="278"/>
    </row>
    <row r="9" ht="15" customHeight="1">
      <c r="B9" s="281"/>
      <c r="C9" s="280" t="s">
        <v>423</v>
      </c>
      <c r="D9" s="280"/>
      <c r="E9" s="280"/>
      <c r="F9" s="280"/>
      <c r="G9" s="280"/>
      <c r="H9" s="280"/>
      <c r="I9" s="280"/>
      <c r="J9" s="280"/>
      <c r="K9" s="278"/>
    </row>
    <row r="10" ht="15" customHeight="1">
      <c r="B10" s="281"/>
      <c r="C10" s="280"/>
      <c r="D10" s="280" t="s">
        <v>424</v>
      </c>
      <c r="E10" s="280"/>
      <c r="F10" s="280"/>
      <c r="G10" s="280"/>
      <c r="H10" s="280"/>
      <c r="I10" s="280"/>
      <c r="J10" s="280"/>
      <c r="K10" s="278"/>
    </row>
    <row r="11" ht="15" customHeight="1">
      <c r="B11" s="281"/>
      <c r="C11" s="282"/>
      <c r="D11" s="280" t="s">
        <v>425</v>
      </c>
      <c r="E11" s="280"/>
      <c r="F11" s="280"/>
      <c r="G11" s="280"/>
      <c r="H11" s="280"/>
      <c r="I11" s="280"/>
      <c r="J11" s="280"/>
      <c r="K11" s="278"/>
    </row>
    <row r="12" ht="15" customHeight="1">
      <c r="B12" s="281"/>
      <c r="C12" s="282"/>
      <c r="D12" s="280"/>
      <c r="E12" s="280"/>
      <c r="F12" s="280"/>
      <c r="G12" s="280"/>
      <c r="H12" s="280"/>
      <c r="I12" s="280"/>
      <c r="J12" s="280"/>
      <c r="K12" s="278"/>
    </row>
    <row r="13" ht="15" customHeight="1">
      <c r="B13" s="281"/>
      <c r="C13" s="282"/>
      <c r="D13" s="283" t="s">
        <v>426</v>
      </c>
      <c r="E13" s="280"/>
      <c r="F13" s="280"/>
      <c r="G13" s="280"/>
      <c r="H13" s="280"/>
      <c r="I13" s="280"/>
      <c r="J13" s="280"/>
      <c r="K13" s="278"/>
    </row>
    <row r="14" ht="12.75" customHeight="1">
      <c r="B14" s="281"/>
      <c r="C14" s="282"/>
      <c r="D14" s="282"/>
      <c r="E14" s="282"/>
      <c r="F14" s="282"/>
      <c r="G14" s="282"/>
      <c r="H14" s="282"/>
      <c r="I14" s="282"/>
      <c r="J14" s="282"/>
      <c r="K14" s="278"/>
    </row>
    <row r="15" ht="15" customHeight="1">
      <c r="B15" s="281"/>
      <c r="C15" s="282"/>
      <c r="D15" s="280" t="s">
        <v>427</v>
      </c>
      <c r="E15" s="280"/>
      <c r="F15" s="280"/>
      <c r="G15" s="280"/>
      <c r="H15" s="280"/>
      <c r="I15" s="280"/>
      <c r="J15" s="280"/>
      <c r="K15" s="278"/>
    </row>
    <row r="16" ht="15" customHeight="1">
      <c r="B16" s="281"/>
      <c r="C16" s="282"/>
      <c r="D16" s="280" t="s">
        <v>428</v>
      </c>
      <c r="E16" s="280"/>
      <c r="F16" s="280"/>
      <c r="G16" s="280"/>
      <c r="H16" s="280"/>
      <c r="I16" s="280"/>
      <c r="J16" s="280"/>
      <c r="K16" s="278"/>
    </row>
    <row r="17" ht="15" customHeight="1">
      <c r="B17" s="281"/>
      <c r="C17" s="282"/>
      <c r="D17" s="280" t="s">
        <v>429</v>
      </c>
      <c r="E17" s="280"/>
      <c r="F17" s="280"/>
      <c r="G17" s="280"/>
      <c r="H17" s="280"/>
      <c r="I17" s="280"/>
      <c r="J17" s="280"/>
      <c r="K17" s="278"/>
    </row>
    <row r="18" ht="15" customHeight="1">
      <c r="B18" s="281"/>
      <c r="C18" s="282"/>
      <c r="D18" s="282"/>
      <c r="E18" s="284" t="s">
        <v>430</v>
      </c>
      <c r="F18" s="280" t="s">
        <v>431</v>
      </c>
      <c r="G18" s="280"/>
      <c r="H18" s="280"/>
      <c r="I18" s="280"/>
      <c r="J18" s="280"/>
      <c r="K18" s="278"/>
    </row>
    <row r="19" ht="15" customHeight="1">
      <c r="B19" s="281"/>
      <c r="C19" s="282"/>
      <c r="D19" s="282"/>
      <c r="E19" s="284" t="s">
        <v>85</v>
      </c>
      <c r="F19" s="280" t="s">
        <v>432</v>
      </c>
      <c r="G19" s="280"/>
      <c r="H19" s="280"/>
      <c r="I19" s="280"/>
      <c r="J19" s="280"/>
      <c r="K19" s="278"/>
    </row>
    <row r="20" ht="15" customHeight="1">
      <c r="B20" s="281"/>
      <c r="C20" s="282"/>
      <c r="D20" s="282"/>
      <c r="E20" s="284" t="s">
        <v>433</v>
      </c>
      <c r="F20" s="280" t="s">
        <v>434</v>
      </c>
      <c r="G20" s="280"/>
      <c r="H20" s="280"/>
      <c r="I20" s="280"/>
      <c r="J20" s="280"/>
      <c r="K20" s="278"/>
    </row>
    <row r="21" ht="15" customHeight="1">
      <c r="B21" s="281"/>
      <c r="C21" s="282"/>
      <c r="D21" s="282"/>
      <c r="E21" s="284" t="s">
        <v>94</v>
      </c>
      <c r="F21" s="280" t="s">
        <v>95</v>
      </c>
      <c r="G21" s="280"/>
      <c r="H21" s="280"/>
      <c r="I21" s="280"/>
      <c r="J21" s="280"/>
      <c r="K21" s="278"/>
    </row>
    <row r="22" ht="15" customHeight="1">
      <c r="B22" s="281"/>
      <c r="C22" s="282"/>
      <c r="D22" s="282"/>
      <c r="E22" s="284" t="s">
        <v>435</v>
      </c>
      <c r="F22" s="280" t="s">
        <v>436</v>
      </c>
      <c r="G22" s="280"/>
      <c r="H22" s="280"/>
      <c r="I22" s="280"/>
      <c r="J22" s="280"/>
      <c r="K22" s="278"/>
    </row>
    <row r="23" ht="15" customHeight="1">
      <c r="B23" s="281"/>
      <c r="C23" s="282"/>
      <c r="D23" s="282"/>
      <c r="E23" s="284" t="s">
        <v>437</v>
      </c>
      <c r="F23" s="280" t="s">
        <v>438</v>
      </c>
      <c r="G23" s="280"/>
      <c r="H23" s="280"/>
      <c r="I23" s="280"/>
      <c r="J23" s="280"/>
      <c r="K23" s="278"/>
    </row>
    <row r="24" ht="12.75" customHeight="1">
      <c r="B24" s="281"/>
      <c r="C24" s="282"/>
      <c r="D24" s="282"/>
      <c r="E24" s="282"/>
      <c r="F24" s="282"/>
      <c r="G24" s="282"/>
      <c r="H24" s="282"/>
      <c r="I24" s="282"/>
      <c r="J24" s="282"/>
      <c r="K24" s="278"/>
    </row>
    <row r="25" ht="15" customHeight="1">
      <c r="B25" s="281"/>
      <c r="C25" s="280" t="s">
        <v>439</v>
      </c>
      <c r="D25" s="280"/>
      <c r="E25" s="280"/>
      <c r="F25" s="280"/>
      <c r="G25" s="280"/>
      <c r="H25" s="280"/>
      <c r="I25" s="280"/>
      <c r="J25" s="280"/>
      <c r="K25" s="278"/>
    </row>
    <row r="26" ht="15" customHeight="1">
      <c r="B26" s="281"/>
      <c r="C26" s="280" t="s">
        <v>440</v>
      </c>
      <c r="D26" s="280"/>
      <c r="E26" s="280"/>
      <c r="F26" s="280"/>
      <c r="G26" s="280"/>
      <c r="H26" s="280"/>
      <c r="I26" s="280"/>
      <c r="J26" s="280"/>
      <c r="K26" s="278"/>
    </row>
    <row r="27" ht="15" customHeight="1">
      <c r="B27" s="281"/>
      <c r="C27" s="280"/>
      <c r="D27" s="280" t="s">
        <v>441</v>
      </c>
      <c r="E27" s="280"/>
      <c r="F27" s="280"/>
      <c r="G27" s="280"/>
      <c r="H27" s="280"/>
      <c r="I27" s="280"/>
      <c r="J27" s="280"/>
      <c r="K27" s="278"/>
    </row>
    <row r="28" ht="15" customHeight="1">
      <c r="B28" s="281"/>
      <c r="C28" s="282"/>
      <c r="D28" s="280" t="s">
        <v>442</v>
      </c>
      <c r="E28" s="280"/>
      <c r="F28" s="280"/>
      <c r="G28" s="280"/>
      <c r="H28" s="280"/>
      <c r="I28" s="280"/>
      <c r="J28" s="280"/>
      <c r="K28" s="278"/>
    </row>
    <row r="29" ht="12.75" customHeight="1">
      <c r="B29" s="281"/>
      <c r="C29" s="282"/>
      <c r="D29" s="282"/>
      <c r="E29" s="282"/>
      <c r="F29" s="282"/>
      <c r="G29" s="282"/>
      <c r="H29" s="282"/>
      <c r="I29" s="282"/>
      <c r="J29" s="282"/>
      <c r="K29" s="278"/>
    </row>
    <row r="30" ht="15" customHeight="1">
      <c r="B30" s="281"/>
      <c r="C30" s="282"/>
      <c r="D30" s="280" t="s">
        <v>443</v>
      </c>
      <c r="E30" s="280"/>
      <c r="F30" s="280"/>
      <c r="G30" s="280"/>
      <c r="H30" s="280"/>
      <c r="I30" s="280"/>
      <c r="J30" s="280"/>
      <c r="K30" s="278"/>
    </row>
    <row r="31" ht="15" customHeight="1">
      <c r="B31" s="281"/>
      <c r="C31" s="282"/>
      <c r="D31" s="280" t="s">
        <v>444</v>
      </c>
      <c r="E31" s="280"/>
      <c r="F31" s="280"/>
      <c r="G31" s="280"/>
      <c r="H31" s="280"/>
      <c r="I31" s="280"/>
      <c r="J31" s="280"/>
      <c r="K31" s="278"/>
    </row>
    <row r="32" ht="12.75" customHeight="1">
      <c r="B32" s="281"/>
      <c r="C32" s="282"/>
      <c r="D32" s="282"/>
      <c r="E32" s="282"/>
      <c r="F32" s="282"/>
      <c r="G32" s="282"/>
      <c r="H32" s="282"/>
      <c r="I32" s="282"/>
      <c r="J32" s="282"/>
      <c r="K32" s="278"/>
    </row>
    <row r="33" ht="15" customHeight="1">
      <c r="B33" s="281"/>
      <c r="C33" s="282"/>
      <c r="D33" s="280" t="s">
        <v>445</v>
      </c>
      <c r="E33" s="280"/>
      <c r="F33" s="280"/>
      <c r="G33" s="280"/>
      <c r="H33" s="280"/>
      <c r="I33" s="280"/>
      <c r="J33" s="280"/>
      <c r="K33" s="278"/>
    </row>
    <row r="34" ht="15" customHeight="1">
      <c r="B34" s="281"/>
      <c r="C34" s="282"/>
      <c r="D34" s="280" t="s">
        <v>446</v>
      </c>
      <c r="E34" s="280"/>
      <c r="F34" s="280"/>
      <c r="G34" s="280"/>
      <c r="H34" s="280"/>
      <c r="I34" s="280"/>
      <c r="J34" s="280"/>
      <c r="K34" s="278"/>
    </row>
    <row r="35" ht="15" customHeight="1">
      <c r="B35" s="281"/>
      <c r="C35" s="282"/>
      <c r="D35" s="280" t="s">
        <v>447</v>
      </c>
      <c r="E35" s="280"/>
      <c r="F35" s="280"/>
      <c r="G35" s="280"/>
      <c r="H35" s="280"/>
      <c r="I35" s="280"/>
      <c r="J35" s="280"/>
      <c r="K35" s="278"/>
    </row>
    <row r="36" ht="15" customHeight="1">
      <c r="B36" s="281"/>
      <c r="C36" s="282"/>
      <c r="D36" s="280"/>
      <c r="E36" s="283" t="s">
        <v>113</v>
      </c>
      <c r="F36" s="280"/>
      <c r="G36" s="280" t="s">
        <v>448</v>
      </c>
      <c r="H36" s="280"/>
      <c r="I36" s="280"/>
      <c r="J36" s="280"/>
      <c r="K36" s="278"/>
    </row>
    <row r="37" ht="30.75" customHeight="1">
      <c r="B37" s="281"/>
      <c r="C37" s="282"/>
      <c r="D37" s="280"/>
      <c r="E37" s="283" t="s">
        <v>449</v>
      </c>
      <c r="F37" s="280"/>
      <c r="G37" s="280" t="s">
        <v>450</v>
      </c>
      <c r="H37" s="280"/>
      <c r="I37" s="280"/>
      <c r="J37" s="280"/>
      <c r="K37" s="278"/>
    </row>
    <row r="38" ht="15" customHeight="1">
      <c r="B38" s="281"/>
      <c r="C38" s="282"/>
      <c r="D38" s="280"/>
      <c r="E38" s="283" t="s">
        <v>59</v>
      </c>
      <c r="F38" s="280"/>
      <c r="G38" s="280" t="s">
        <v>451</v>
      </c>
      <c r="H38" s="280"/>
      <c r="I38" s="280"/>
      <c r="J38" s="280"/>
      <c r="K38" s="278"/>
    </row>
    <row r="39" ht="15" customHeight="1">
      <c r="B39" s="281"/>
      <c r="C39" s="282"/>
      <c r="D39" s="280"/>
      <c r="E39" s="283" t="s">
        <v>60</v>
      </c>
      <c r="F39" s="280"/>
      <c r="G39" s="280" t="s">
        <v>452</v>
      </c>
      <c r="H39" s="280"/>
      <c r="I39" s="280"/>
      <c r="J39" s="280"/>
      <c r="K39" s="278"/>
    </row>
    <row r="40" ht="15" customHeight="1">
      <c r="B40" s="281"/>
      <c r="C40" s="282"/>
      <c r="D40" s="280"/>
      <c r="E40" s="283" t="s">
        <v>114</v>
      </c>
      <c r="F40" s="280"/>
      <c r="G40" s="280" t="s">
        <v>453</v>
      </c>
      <c r="H40" s="280"/>
      <c r="I40" s="280"/>
      <c r="J40" s="280"/>
      <c r="K40" s="278"/>
    </row>
    <row r="41" ht="15" customHeight="1">
      <c r="B41" s="281"/>
      <c r="C41" s="282"/>
      <c r="D41" s="280"/>
      <c r="E41" s="283" t="s">
        <v>115</v>
      </c>
      <c r="F41" s="280"/>
      <c r="G41" s="280" t="s">
        <v>454</v>
      </c>
      <c r="H41" s="280"/>
      <c r="I41" s="280"/>
      <c r="J41" s="280"/>
      <c r="K41" s="278"/>
    </row>
    <row r="42" ht="15" customHeight="1">
      <c r="B42" s="281"/>
      <c r="C42" s="282"/>
      <c r="D42" s="280"/>
      <c r="E42" s="283" t="s">
        <v>455</v>
      </c>
      <c r="F42" s="280"/>
      <c r="G42" s="280" t="s">
        <v>456</v>
      </c>
      <c r="H42" s="280"/>
      <c r="I42" s="280"/>
      <c r="J42" s="280"/>
      <c r="K42" s="278"/>
    </row>
    <row r="43" ht="15" customHeight="1">
      <c r="B43" s="281"/>
      <c r="C43" s="282"/>
      <c r="D43" s="280"/>
      <c r="E43" s="283"/>
      <c r="F43" s="280"/>
      <c r="G43" s="280" t="s">
        <v>457</v>
      </c>
      <c r="H43" s="280"/>
      <c r="I43" s="280"/>
      <c r="J43" s="280"/>
      <c r="K43" s="278"/>
    </row>
    <row r="44" ht="15" customHeight="1">
      <c r="B44" s="281"/>
      <c r="C44" s="282"/>
      <c r="D44" s="280"/>
      <c r="E44" s="283" t="s">
        <v>458</v>
      </c>
      <c r="F44" s="280"/>
      <c r="G44" s="280" t="s">
        <v>459</v>
      </c>
      <c r="H44" s="280"/>
      <c r="I44" s="280"/>
      <c r="J44" s="280"/>
      <c r="K44" s="278"/>
    </row>
    <row r="45" ht="15" customHeight="1">
      <c r="B45" s="281"/>
      <c r="C45" s="282"/>
      <c r="D45" s="280"/>
      <c r="E45" s="283" t="s">
        <v>117</v>
      </c>
      <c r="F45" s="280"/>
      <c r="G45" s="280" t="s">
        <v>460</v>
      </c>
      <c r="H45" s="280"/>
      <c r="I45" s="280"/>
      <c r="J45" s="280"/>
      <c r="K45" s="278"/>
    </row>
    <row r="46" ht="12.75" customHeight="1">
      <c r="B46" s="281"/>
      <c r="C46" s="282"/>
      <c r="D46" s="280"/>
      <c r="E46" s="280"/>
      <c r="F46" s="280"/>
      <c r="G46" s="280"/>
      <c r="H46" s="280"/>
      <c r="I46" s="280"/>
      <c r="J46" s="280"/>
      <c r="K46" s="278"/>
    </row>
    <row r="47" ht="15" customHeight="1">
      <c r="B47" s="281"/>
      <c r="C47" s="282"/>
      <c r="D47" s="280" t="s">
        <v>461</v>
      </c>
      <c r="E47" s="280"/>
      <c r="F47" s="280"/>
      <c r="G47" s="280"/>
      <c r="H47" s="280"/>
      <c r="I47" s="280"/>
      <c r="J47" s="280"/>
      <c r="K47" s="278"/>
    </row>
    <row r="48" ht="15" customHeight="1">
      <c r="B48" s="281"/>
      <c r="C48" s="282"/>
      <c r="D48" s="282"/>
      <c r="E48" s="280" t="s">
        <v>462</v>
      </c>
      <c r="F48" s="280"/>
      <c r="G48" s="280"/>
      <c r="H48" s="280"/>
      <c r="I48" s="280"/>
      <c r="J48" s="280"/>
      <c r="K48" s="278"/>
    </row>
    <row r="49" ht="15" customHeight="1">
      <c r="B49" s="281"/>
      <c r="C49" s="282"/>
      <c r="D49" s="282"/>
      <c r="E49" s="280" t="s">
        <v>463</v>
      </c>
      <c r="F49" s="280"/>
      <c r="G49" s="280"/>
      <c r="H49" s="280"/>
      <c r="I49" s="280"/>
      <c r="J49" s="280"/>
      <c r="K49" s="278"/>
    </row>
    <row r="50" ht="15" customHeight="1">
      <c r="B50" s="281"/>
      <c r="C50" s="282"/>
      <c r="D50" s="282"/>
      <c r="E50" s="280" t="s">
        <v>464</v>
      </c>
      <c r="F50" s="280"/>
      <c r="G50" s="280"/>
      <c r="H50" s="280"/>
      <c r="I50" s="280"/>
      <c r="J50" s="280"/>
      <c r="K50" s="278"/>
    </row>
    <row r="51" ht="15" customHeight="1">
      <c r="B51" s="281"/>
      <c r="C51" s="282"/>
      <c r="D51" s="280" t="s">
        <v>465</v>
      </c>
      <c r="E51" s="280"/>
      <c r="F51" s="280"/>
      <c r="G51" s="280"/>
      <c r="H51" s="280"/>
      <c r="I51" s="280"/>
      <c r="J51" s="280"/>
      <c r="K51" s="278"/>
    </row>
    <row r="52" ht="25.5" customHeight="1">
      <c r="B52" s="276"/>
      <c r="C52" s="277" t="s">
        <v>466</v>
      </c>
      <c r="D52" s="277"/>
      <c r="E52" s="277"/>
      <c r="F52" s="277"/>
      <c r="G52" s="277"/>
      <c r="H52" s="277"/>
      <c r="I52" s="277"/>
      <c r="J52" s="277"/>
      <c r="K52" s="278"/>
    </row>
    <row r="53" ht="5.25" customHeight="1">
      <c r="B53" s="276"/>
      <c r="C53" s="279"/>
      <c r="D53" s="279"/>
      <c r="E53" s="279"/>
      <c r="F53" s="279"/>
      <c r="G53" s="279"/>
      <c r="H53" s="279"/>
      <c r="I53" s="279"/>
      <c r="J53" s="279"/>
      <c r="K53" s="278"/>
    </row>
    <row r="54" ht="15" customHeight="1">
      <c r="B54" s="276"/>
      <c r="C54" s="280" t="s">
        <v>467</v>
      </c>
      <c r="D54" s="280"/>
      <c r="E54" s="280"/>
      <c r="F54" s="280"/>
      <c r="G54" s="280"/>
      <c r="H54" s="280"/>
      <c r="I54" s="280"/>
      <c r="J54" s="280"/>
      <c r="K54" s="278"/>
    </row>
    <row r="55" ht="15" customHeight="1">
      <c r="B55" s="276"/>
      <c r="C55" s="280" t="s">
        <v>468</v>
      </c>
      <c r="D55" s="280"/>
      <c r="E55" s="280"/>
      <c r="F55" s="280"/>
      <c r="G55" s="280"/>
      <c r="H55" s="280"/>
      <c r="I55" s="280"/>
      <c r="J55" s="280"/>
      <c r="K55" s="278"/>
    </row>
    <row r="56" ht="12.75" customHeight="1">
      <c r="B56" s="276"/>
      <c r="C56" s="280"/>
      <c r="D56" s="280"/>
      <c r="E56" s="280"/>
      <c r="F56" s="280"/>
      <c r="G56" s="280"/>
      <c r="H56" s="280"/>
      <c r="I56" s="280"/>
      <c r="J56" s="280"/>
      <c r="K56" s="278"/>
    </row>
    <row r="57" ht="15" customHeight="1">
      <c r="B57" s="276"/>
      <c r="C57" s="280" t="s">
        <v>469</v>
      </c>
      <c r="D57" s="280"/>
      <c r="E57" s="280"/>
      <c r="F57" s="280"/>
      <c r="G57" s="280"/>
      <c r="H57" s="280"/>
      <c r="I57" s="280"/>
      <c r="J57" s="280"/>
      <c r="K57" s="278"/>
    </row>
    <row r="58" ht="15" customHeight="1">
      <c r="B58" s="276"/>
      <c r="C58" s="282"/>
      <c r="D58" s="280" t="s">
        <v>470</v>
      </c>
      <c r="E58" s="280"/>
      <c r="F58" s="280"/>
      <c r="G58" s="280"/>
      <c r="H58" s="280"/>
      <c r="I58" s="280"/>
      <c r="J58" s="280"/>
      <c r="K58" s="278"/>
    </row>
    <row r="59" ht="15" customHeight="1">
      <c r="B59" s="276"/>
      <c r="C59" s="282"/>
      <c r="D59" s="280" t="s">
        <v>471</v>
      </c>
      <c r="E59" s="280"/>
      <c r="F59" s="280"/>
      <c r="G59" s="280"/>
      <c r="H59" s="280"/>
      <c r="I59" s="280"/>
      <c r="J59" s="280"/>
      <c r="K59" s="278"/>
    </row>
    <row r="60" ht="15" customHeight="1">
      <c r="B60" s="276"/>
      <c r="C60" s="282"/>
      <c r="D60" s="280" t="s">
        <v>472</v>
      </c>
      <c r="E60" s="280"/>
      <c r="F60" s="280"/>
      <c r="G60" s="280"/>
      <c r="H60" s="280"/>
      <c r="I60" s="280"/>
      <c r="J60" s="280"/>
      <c r="K60" s="278"/>
    </row>
    <row r="61" ht="15" customHeight="1">
      <c r="B61" s="276"/>
      <c r="C61" s="282"/>
      <c r="D61" s="280" t="s">
        <v>473</v>
      </c>
      <c r="E61" s="280"/>
      <c r="F61" s="280"/>
      <c r="G61" s="280"/>
      <c r="H61" s="280"/>
      <c r="I61" s="280"/>
      <c r="J61" s="280"/>
      <c r="K61" s="278"/>
    </row>
    <row r="62" ht="15" customHeight="1">
      <c r="B62" s="276"/>
      <c r="C62" s="282"/>
      <c r="D62" s="285" t="s">
        <v>474</v>
      </c>
      <c r="E62" s="285"/>
      <c r="F62" s="285"/>
      <c r="G62" s="285"/>
      <c r="H62" s="285"/>
      <c r="I62" s="285"/>
      <c r="J62" s="285"/>
      <c r="K62" s="278"/>
    </row>
    <row r="63" ht="15" customHeight="1">
      <c r="B63" s="276"/>
      <c r="C63" s="282"/>
      <c r="D63" s="280" t="s">
        <v>475</v>
      </c>
      <c r="E63" s="280"/>
      <c r="F63" s="280"/>
      <c r="G63" s="280"/>
      <c r="H63" s="280"/>
      <c r="I63" s="280"/>
      <c r="J63" s="280"/>
      <c r="K63" s="278"/>
    </row>
    <row r="64" ht="12.75" customHeight="1">
      <c r="B64" s="276"/>
      <c r="C64" s="282"/>
      <c r="D64" s="282"/>
      <c r="E64" s="286"/>
      <c r="F64" s="282"/>
      <c r="G64" s="282"/>
      <c r="H64" s="282"/>
      <c r="I64" s="282"/>
      <c r="J64" s="282"/>
      <c r="K64" s="278"/>
    </row>
    <row r="65" ht="15" customHeight="1">
      <c r="B65" s="276"/>
      <c r="C65" s="282"/>
      <c r="D65" s="280" t="s">
        <v>476</v>
      </c>
      <c r="E65" s="280"/>
      <c r="F65" s="280"/>
      <c r="G65" s="280"/>
      <c r="H65" s="280"/>
      <c r="I65" s="280"/>
      <c r="J65" s="280"/>
      <c r="K65" s="278"/>
    </row>
    <row r="66" ht="15" customHeight="1">
      <c r="B66" s="276"/>
      <c r="C66" s="282"/>
      <c r="D66" s="285" t="s">
        <v>477</v>
      </c>
      <c r="E66" s="285"/>
      <c r="F66" s="285"/>
      <c r="G66" s="285"/>
      <c r="H66" s="285"/>
      <c r="I66" s="285"/>
      <c r="J66" s="285"/>
      <c r="K66" s="278"/>
    </row>
    <row r="67" ht="15" customHeight="1">
      <c r="B67" s="276"/>
      <c r="C67" s="282"/>
      <c r="D67" s="280" t="s">
        <v>478</v>
      </c>
      <c r="E67" s="280"/>
      <c r="F67" s="280"/>
      <c r="G67" s="280"/>
      <c r="H67" s="280"/>
      <c r="I67" s="280"/>
      <c r="J67" s="280"/>
      <c r="K67" s="278"/>
    </row>
    <row r="68" ht="15" customHeight="1">
      <c r="B68" s="276"/>
      <c r="C68" s="282"/>
      <c r="D68" s="280" t="s">
        <v>479</v>
      </c>
      <c r="E68" s="280"/>
      <c r="F68" s="280"/>
      <c r="G68" s="280"/>
      <c r="H68" s="280"/>
      <c r="I68" s="280"/>
      <c r="J68" s="280"/>
      <c r="K68" s="278"/>
    </row>
    <row r="69" ht="15" customHeight="1">
      <c r="B69" s="276"/>
      <c r="C69" s="282"/>
      <c r="D69" s="280" t="s">
        <v>480</v>
      </c>
      <c r="E69" s="280"/>
      <c r="F69" s="280"/>
      <c r="G69" s="280"/>
      <c r="H69" s="280"/>
      <c r="I69" s="280"/>
      <c r="J69" s="280"/>
      <c r="K69" s="278"/>
    </row>
    <row r="70" ht="15" customHeight="1">
      <c r="B70" s="276"/>
      <c r="C70" s="282"/>
      <c r="D70" s="280" t="s">
        <v>481</v>
      </c>
      <c r="E70" s="280"/>
      <c r="F70" s="280"/>
      <c r="G70" s="280"/>
      <c r="H70" s="280"/>
      <c r="I70" s="280"/>
      <c r="J70" s="280"/>
      <c r="K70" s="278"/>
    </row>
    <row r="71" ht="12.75" customHeight="1">
      <c r="B71" s="287"/>
      <c r="C71" s="288"/>
      <c r="D71" s="288"/>
      <c r="E71" s="288"/>
      <c r="F71" s="288"/>
      <c r="G71" s="288"/>
      <c r="H71" s="288"/>
      <c r="I71" s="288"/>
      <c r="J71" s="288"/>
      <c r="K71" s="289"/>
    </row>
    <row r="72" ht="18.75" customHeight="1">
      <c r="B72" s="290"/>
      <c r="C72" s="290"/>
      <c r="D72" s="290"/>
      <c r="E72" s="290"/>
      <c r="F72" s="290"/>
      <c r="G72" s="290"/>
      <c r="H72" s="290"/>
      <c r="I72" s="290"/>
      <c r="J72" s="290"/>
      <c r="K72" s="291"/>
    </row>
    <row r="73" ht="18.75" customHeight="1">
      <c r="B73" s="291"/>
      <c r="C73" s="291"/>
      <c r="D73" s="291"/>
      <c r="E73" s="291"/>
      <c r="F73" s="291"/>
      <c r="G73" s="291"/>
      <c r="H73" s="291"/>
      <c r="I73" s="291"/>
      <c r="J73" s="291"/>
      <c r="K73" s="291"/>
    </row>
    <row r="74" ht="7.5" customHeight="1">
      <c r="B74" s="292"/>
      <c r="C74" s="293"/>
      <c r="D74" s="293"/>
      <c r="E74" s="293"/>
      <c r="F74" s="293"/>
      <c r="G74" s="293"/>
      <c r="H74" s="293"/>
      <c r="I74" s="293"/>
      <c r="J74" s="293"/>
      <c r="K74" s="294"/>
    </row>
    <row r="75" ht="45" customHeight="1">
      <c r="B75" s="295"/>
      <c r="C75" s="296" t="s">
        <v>482</v>
      </c>
      <c r="D75" s="296"/>
      <c r="E75" s="296"/>
      <c r="F75" s="296"/>
      <c r="G75" s="296"/>
      <c r="H75" s="296"/>
      <c r="I75" s="296"/>
      <c r="J75" s="296"/>
      <c r="K75" s="297"/>
    </row>
    <row r="76" ht="17.25" customHeight="1">
      <c r="B76" s="295"/>
      <c r="C76" s="298" t="s">
        <v>483</v>
      </c>
      <c r="D76" s="298"/>
      <c r="E76" s="298"/>
      <c r="F76" s="298" t="s">
        <v>484</v>
      </c>
      <c r="G76" s="299"/>
      <c r="H76" s="298" t="s">
        <v>60</v>
      </c>
      <c r="I76" s="298" t="s">
        <v>63</v>
      </c>
      <c r="J76" s="298" t="s">
        <v>485</v>
      </c>
      <c r="K76" s="297"/>
    </row>
    <row r="77" ht="17.25" customHeight="1">
      <c r="B77" s="295"/>
      <c r="C77" s="300" t="s">
        <v>486</v>
      </c>
      <c r="D77" s="300"/>
      <c r="E77" s="300"/>
      <c r="F77" s="301" t="s">
        <v>487</v>
      </c>
      <c r="G77" s="302"/>
      <c r="H77" s="300"/>
      <c r="I77" s="300"/>
      <c r="J77" s="300" t="s">
        <v>488</v>
      </c>
      <c r="K77" s="297"/>
    </row>
    <row r="78" ht="5.25" customHeight="1">
      <c r="B78" s="295"/>
      <c r="C78" s="303"/>
      <c r="D78" s="303"/>
      <c r="E78" s="303"/>
      <c r="F78" s="303"/>
      <c r="G78" s="304"/>
      <c r="H78" s="303"/>
      <c r="I78" s="303"/>
      <c r="J78" s="303"/>
      <c r="K78" s="297"/>
    </row>
    <row r="79" ht="15" customHeight="1">
      <c r="B79" s="295"/>
      <c r="C79" s="283" t="s">
        <v>59</v>
      </c>
      <c r="D79" s="303"/>
      <c r="E79" s="303"/>
      <c r="F79" s="305" t="s">
        <v>489</v>
      </c>
      <c r="G79" s="304"/>
      <c r="H79" s="283" t="s">
        <v>490</v>
      </c>
      <c r="I79" s="283" t="s">
        <v>491</v>
      </c>
      <c r="J79" s="283">
        <v>20</v>
      </c>
      <c r="K79" s="297"/>
    </row>
    <row r="80" ht="15" customHeight="1">
      <c r="B80" s="295"/>
      <c r="C80" s="283" t="s">
        <v>492</v>
      </c>
      <c r="D80" s="283"/>
      <c r="E80" s="283"/>
      <c r="F80" s="305" t="s">
        <v>489</v>
      </c>
      <c r="G80" s="304"/>
      <c r="H80" s="283" t="s">
        <v>493</v>
      </c>
      <c r="I80" s="283" t="s">
        <v>491</v>
      </c>
      <c r="J80" s="283">
        <v>120</v>
      </c>
      <c r="K80" s="297"/>
    </row>
    <row r="81" ht="15" customHeight="1">
      <c r="B81" s="306"/>
      <c r="C81" s="283" t="s">
        <v>494</v>
      </c>
      <c r="D81" s="283"/>
      <c r="E81" s="283"/>
      <c r="F81" s="305" t="s">
        <v>495</v>
      </c>
      <c r="G81" s="304"/>
      <c r="H81" s="283" t="s">
        <v>496</v>
      </c>
      <c r="I81" s="283" t="s">
        <v>491</v>
      </c>
      <c r="J81" s="283">
        <v>50</v>
      </c>
      <c r="K81" s="297"/>
    </row>
    <row r="82" ht="15" customHeight="1">
      <c r="B82" s="306"/>
      <c r="C82" s="283" t="s">
        <v>497</v>
      </c>
      <c r="D82" s="283"/>
      <c r="E82" s="283"/>
      <c r="F82" s="305" t="s">
        <v>489</v>
      </c>
      <c r="G82" s="304"/>
      <c r="H82" s="283" t="s">
        <v>498</v>
      </c>
      <c r="I82" s="283" t="s">
        <v>499</v>
      </c>
      <c r="J82" s="283"/>
      <c r="K82" s="297"/>
    </row>
    <row r="83" ht="15" customHeight="1">
      <c r="B83" s="306"/>
      <c r="C83" s="307" t="s">
        <v>500</v>
      </c>
      <c r="D83" s="307"/>
      <c r="E83" s="307"/>
      <c r="F83" s="308" t="s">
        <v>495</v>
      </c>
      <c r="G83" s="307"/>
      <c r="H83" s="307" t="s">
        <v>501</v>
      </c>
      <c r="I83" s="307" t="s">
        <v>491</v>
      </c>
      <c r="J83" s="307">
        <v>15</v>
      </c>
      <c r="K83" s="297"/>
    </row>
    <row r="84" ht="15" customHeight="1">
      <c r="B84" s="306"/>
      <c r="C84" s="307" t="s">
        <v>502</v>
      </c>
      <c r="D84" s="307"/>
      <c r="E84" s="307"/>
      <c r="F84" s="308" t="s">
        <v>495</v>
      </c>
      <c r="G84" s="307"/>
      <c r="H84" s="307" t="s">
        <v>503</v>
      </c>
      <c r="I84" s="307" t="s">
        <v>491</v>
      </c>
      <c r="J84" s="307">
        <v>15</v>
      </c>
      <c r="K84" s="297"/>
    </row>
    <row r="85" ht="15" customHeight="1">
      <c r="B85" s="306"/>
      <c r="C85" s="307" t="s">
        <v>504</v>
      </c>
      <c r="D85" s="307"/>
      <c r="E85" s="307"/>
      <c r="F85" s="308" t="s">
        <v>495</v>
      </c>
      <c r="G85" s="307"/>
      <c r="H85" s="307" t="s">
        <v>505</v>
      </c>
      <c r="I85" s="307" t="s">
        <v>491</v>
      </c>
      <c r="J85" s="307">
        <v>20</v>
      </c>
      <c r="K85" s="297"/>
    </row>
    <row r="86" ht="15" customHeight="1">
      <c r="B86" s="306"/>
      <c r="C86" s="307" t="s">
        <v>506</v>
      </c>
      <c r="D86" s="307"/>
      <c r="E86" s="307"/>
      <c r="F86" s="308" t="s">
        <v>495</v>
      </c>
      <c r="G86" s="307"/>
      <c r="H86" s="307" t="s">
        <v>507</v>
      </c>
      <c r="I86" s="307" t="s">
        <v>491</v>
      </c>
      <c r="J86" s="307">
        <v>20</v>
      </c>
      <c r="K86" s="297"/>
    </row>
    <row r="87" ht="15" customHeight="1">
      <c r="B87" s="306"/>
      <c r="C87" s="283" t="s">
        <v>508</v>
      </c>
      <c r="D87" s="283"/>
      <c r="E87" s="283"/>
      <c r="F87" s="305" t="s">
        <v>495</v>
      </c>
      <c r="G87" s="304"/>
      <c r="H87" s="283" t="s">
        <v>509</v>
      </c>
      <c r="I87" s="283" t="s">
        <v>491</v>
      </c>
      <c r="J87" s="283">
        <v>50</v>
      </c>
      <c r="K87" s="297"/>
    </row>
    <row r="88" ht="15" customHeight="1">
      <c r="B88" s="306"/>
      <c r="C88" s="283" t="s">
        <v>510</v>
      </c>
      <c r="D88" s="283"/>
      <c r="E88" s="283"/>
      <c r="F88" s="305" t="s">
        <v>495</v>
      </c>
      <c r="G88" s="304"/>
      <c r="H88" s="283" t="s">
        <v>511</v>
      </c>
      <c r="I88" s="283" t="s">
        <v>491</v>
      </c>
      <c r="J88" s="283">
        <v>20</v>
      </c>
      <c r="K88" s="297"/>
    </row>
    <row r="89" ht="15" customHeight="1">
      <c r="B89" s="306"/>
      <c r="C89" s="283" t="s">
        <v>512</v>
      </c>
      <c r="D89" s="283"/>
      <c r="E89" s="283"/>
      <c r="F89" s="305" t="s">
        <v>495</v>
      </c>
      <c r="G89" s="304"/>
      <c r="H89" s="283" t="s">
        <v>513</v>
      </c>
      <c r="I89" s="283" t="s">
        <v>491</v>
      </c>
      <c r="J89" s="283">
        <v>20</v>
      </c>
      <c r="K89" s="297"/>
    </row>
    <row r="90" ht="15" customHeight="1">
      <c r="B90" s="306"/>
      <c r="C90" s="283" t="s">
        <v>514</v>
      </c>
      <c r="D90" s="283"/>
      <c r="E90" s="283"/>
      <c r="F90" s="305" t="s">
        <v>495</v>
      </c>
      <c r="G90" s="304"/>
      <c r="H90" s="283" t="s">
        <v>515</v>
      </c>
      <c r="I90" s="283" t="s">
        <v>491</v>
      </c>
      <c r="J90" s="283">
        <v>50</v>
      </c>
      <c r="K90" s="297"/>
    </row>
    <row r="91" ht="15" customHeight="1">
      <c r="B91" s="306"/>
      <c r="C91" s="283" t="s">
        <v>516</v>
      </c>
      <c r="D91" s="283"/>
      <c r="E91" s="283"/>
      <c r="F91" s="305" t="s">
        <v>495</v>
      </c>
      <c r="G91" s="304"/>
      <c r="H91" s="283" t="s">
        <v>516</v>
      </c>
      <c r="I91" s="283" t="s">
        <v>491</v>
      </c>
      <c r="J91" s="283">
        <v>50</v>
      </c>
      <c r="K91" s="297"/>
    </row>
    <row r="92" ht="15" customHeight="1">
      <c r="B92" s="306"/>
      <c r="C92" s="283" t="s">
        <v>517</v>
      </c>
      <c r="D92" s="283"/>
      <c r="E92" s="283"/>
      <c r="F92" s="305" t="s">
        <v>495</v>
      </c>
      <c r="G92" s="304"/>
      <c r="H92" s="283" t="s">
        <v>518</v>
      </c>
      <c r="I92" s="283" t="s">
        <v>491</v>
      </c>
      <c r="J92" s="283">
        <v>255</v>
      </c>
      <c r="K92" s="297"/>
    </row>
    <row r="93" ht="15" customHeight="1">
      <c r="B93" s="306"/>
      <c r="C93" s="283" t="s">
        <v>519</v>
      </c>
      <c r="D93" s="283"/>
      <c r="E93" s="283"/>
      <c r="F93" s="305" t="s">
        <v>489</v>
      </c>
      <c r="G93" s="304"/>
      <c r="H93" s="283" t="s">
        <v>520</v>
      </c>
      <c r="I93" s="283" t="s">
        <v>521</v>
      </c>
      <c r="J93" s="283"/>
      <c r="K93" s="297"/>
    </row>
    <row r="94" ht="15" customHeight="1">
      <c r="B94" s="306"/>
      <c r="C94" s="283" t="s">
        <v>522</v>
      </c>
      <c r="D94" s="283"/>
      <c r="E94" s="283"/>
      <c r="F94" s="305" t="s">
        <v>489</v>
      </c>
      <c r="G94" s="304"/>
      <c r="H94" s="283" t="s">
        <v>523</v>
      </c>
      <c r="I94" s="283" t="s">
        <v>524</v>
      </c>
      <c r="J94" s="283"/>
      <c r="K94" s="297"/>
    </row>
    <row r="95" ht="15" customHeight="1">
      <c r="B95" s="306"/>
      <c r="C95" s="283" t="s">
        <v>525</v>
      </c>
      <c r="D95" s="283"/>
      <c r="E95" s="283"/>
      <c r="F95" s="305" t="s">
        <v>489</v>
      </c>
      <c r="G95" s="304"/>
      <c r="H95" s="283" t="s">
        <v>525</v>
      </c>
      <c r="I95" s="283" t="s">
        <v>524</v>
      </c>
      <c r="J95" s="283"/>
      <c r="K95" s="297"/>
    </row>
    <row r="96" ht="15" customHeight="1">
      <c r="B96" s="306"/>
      <c r="C96" s="283" t="s">
        <v>44</v>
      </c>
      <c r="D96" s="283"/>
      <c r="E96" s="283"/>
      <c r="F96" s="305" t="s">
        <v>489</v>
      </c>
      <c r="G96" s="304"/>
      <c r="H96" s="283" t="s">
        <v>526</v>
      </c>
      <c r="I96" s="283" t="s">
        <v>524</v>
      </c>
      <c r="J96" s="283"/>
      <c r="K96" s="297"/>
    </row>
    <row r="97" ht="15" customHeight="1">
      <c r="B97" s="306"/>
      <c r="C97" s="283" t="s">
        <v>54</v>
      </c>
      <c r="D97" s="283"/>
      <c r="E97" s="283"/>
      <c r="F97" s="305" t="s">
        <v>489</v>
      </c>
      <c r="G97" s="304"/>
      <c r="H97" s="283" t="s">
        <v>527</v>
      </c>
      <c r="I97" s="283" t="s">
        <v>524</v>
      </c>
      <c r="J97" s="283"/>
      <c r="K97" s="297"/>
    </row>
    <row r="98" ht="15" customHeight="1">
      <c r="B98" s="309"/>
      <c r="C98" s="310"/>
      <c r="D98" s="310"/>
      <c r="E98" s="310"/>
      <c r="F98" s="310"/>
      <c r="G98" s="310"/>
      <c r="H98" s="310"/>
      <c r="I98" s="310"/>
      <c r="J98" s="310"/>
      <c r="K98" s="311"/>
    </row>
    <row r="99" ht="18.75" customHeight="1">
      <c r="B99" s="312"/>
      <c r="C99" s="313"/>
      <c r="D99" s="313"/>
      <c r="E99" s="313"/>
      <c r="F99" s="313"/>
      <c r="G99" s="313"/>
      <c r="H99" s="313"/>
      <c r="I99" s="313"/>
      <c r="J99" s="313"/>
      <c r="K99" s="312"/>
    </row>
    <row r="100" ht="18.75" customHeight="1">
      <c r="B100" s="291"/>
      <c r="C100" s="291"/>
      <c r="D100" s="291"/>
      <c r="E100" s="291"/>
      <c r="F100" s="291"/>
      <c r="G100" s="291"/>
      <c r="H100" s="291"/>
      <c r="I100" s="291"/>
      <c r="J100" s="291"/>
      <c r="K100" s="291"/>
    </row>
    <row r="101" ht="7.5" customHeight="1">
      <c r="B101" s="292"/>
      <c r="C101" s="293"/>
      <c r="D101" s="293"/>
      <c r="E101" s="293"/>
      <c r="F101" s="293"/>
      <c r="G101" s="293"/>
      <c r="H101" s="293"/>
      <c r="I101" s="293"/>
      <c r="J101" s="293"/>
      <c r="K101" s="294"/>
    </row>
    <row r="102" ht="45" customHeight="1">
      <c r="B102" s="295"/>
      <c r="C102" s="296" t="s">
        <v>528</v>
      </c>
      <c r="D102" s="296"/>
      <c r="E102" s="296"/>
      <c r="F102" s="296"/>
      <c r="G102" s="296"/>
      <c r="H102" s="296"/>
      <c r="I102" s="296"/>
      <c r="J102" s="296"/>
      <c r="K102" s="297"/>
    </row>
    <row r="103" ht="17.25" customHeight="1">
      <c r="B103" s="295"/>
      <c r="C103" s="298" t="s">
        <v>483</v>
      </c>
      <c r="D103" s="298"/>
      <c r="E103" s="298"/>
      <c r="F103" s="298" t="s">
        <v>484</v>
      </c>
      <c r="G103" s="299"/>
      <c r="H103" s="298" t="s">
        <v>60</v>
      </c>
      <c r="I103" s="298" t="s">
        <v>63</v>
      </c>
      <c r="J103" s="298" t="s">
        <v>485</v>
      </c>
      <c r="K103" s="297"/>
    </row>
    <row r="104" ht="17.25" customHeight="1">
      <c r="B104" s="295"/>
      <c r="C104" s="300" t="s">
        <v>486</v>
      </c>
      <c r="D104" s="300"/>
      <c r="E104" s="300"/>
      <c r="F104" s="301" t="s">
        <v>487</v>
      </c>
      <c r="G104" s="302"/>
      <c r="H104" s="300"/>
      <c r="I104" s="300"/>
      <c r="J104" s="300" t="s">
        <v>488</v>
      </c>
      <c r="K104" s="297"/>
    </row>
    <row r="105" ht="5.25" customHeight="1">
      <c r="B105" s="295"/>
      <c r="C105" s="298"/>
      <c r="D105" s="298"/>
      <c r="E105" s="298"/>
      <c r="F105" s="298"/>
      <c r="G105" s="314"/>
      <c r="H105" s="298"/>
      <c r="I105" s="298"/>
      <c r="J105" s="298"/>
      <c r="K105" s="297"/>
    </row>
    <row r="106" ht="15" customHeight="1">
      <c r="B106" s="295"/>
      <c r="C106" s="283" t="s">
        <v>59</v>
      </c>
      <c r="D106" s="303"/>
      <c r="E106" s="303"/>
      <c r="F106" s="305" t="s">
        <v>489</v>
      </c>
      <c r="G106" s="314"/>
      <c r="H106" s="283" t="s">
        <v>529</v>
      </c>
      <c r="I106" s="283" t="s">
        <v>491</v>
      </c>
      <c r="J106" s="283">
        <v>20</v>
      </c>
      <c r="K106" s="297"/>
    </row>
    <row r="107" ht="15" customHeight="1">
      <c r="B107" s="295"/>
      <c r="C107" s="283" t="s">
        <v>492</v>
      </c>
      <c r="D107" s="283"/>
      <c r="E107" s="283"/>
      <c r="F107" s="305" t="s">
        <v>489</v>
      </c>
      <c r="G107" s="283"/>
      <c r="H107" s="283" t="s">
        <v>529</v>
      </c>
      <c r="I107" s="283" t="s">
        <v>491</v>
      </c>
      <c r="J107" s="283">
        <v>120</v>
      </c>
      <c r="K107" s="297"/>
    </row>
    <row r="108" ht="15" customHeight="1">
      <c r="B108" s="306"/>
      <c r="C108" s="283" t="s">
        <v>494</v>
      </c>
      <c r="D108" s="283"/>
      <c r="E108" s="283"/>
      <c r="F108" s="305" t="s">
        <v>495</v>
      </c>
      <c r="G108" s="283"/>
      <c r="H108" s="283" t="s">
        <v>529</v>
      </c>
      <c r="I108" s="283" t="s">
        <v>491</v>
      </c>
      <c r="J108" s="283">
        <v>50</v>
      </c>
      <c r="K108" s="297"/>
    </row>
    <row r="109" ht="15" customHeight="1">
      <c r="B109" s="306"/>
      <c r="C109" s="283" t="s">
        <v>497</v>
      </c>
      <c r="D109" s="283"/>
      <c r="E109" s="283"/>
      <c r="F109" s="305" t="s">
        <v>489</v>
      </c>
      <c r="G109" s="283"/>
      <c r="H109" s="283" t="s">
        <v>529</v>
      </c>
      <c r="I109" s="283" t="s">
        <v>499</v>
      </c>
      <c r="J109" s="283"/>
      <c r="K109" s="297"/>
    </row>
    <row r="110" ht="15" customHeight="1">
      <c r="B110" s="306"/>
      <c r="C110" s="283" t="s">
        <v>508</v>
      </c>
      <c r="D110" s="283"/>
      <c r="E110" s="283"/>
      <c r="F110" s="305" t="s">
        <v>495</v>
      </c>
      <c r="G110" s="283"/>
      <c r="H110" s="283" t="s">
        <v>529</v>
      </c>
      <c r="I110" s="283" t="s">
        <v>491</v>
      </c>
      <c r="J110" s="283">
        <v>50</v>
      </c>
      <c r="K110" s="297"/>
    </row>
    <row r="111" ht="15" customHeight="1">
      <c r="B111" s="306"/>
      <c r="C111" s="283" t="s">
        <v>516</v>
      </c>
      <c r="D111" s="283"/>
      <c r="E111" s="283"/>
      <c r="F111" s="305" t="s">
        <v>495</v>
      </c>
      <c r="G111" s="283"/>
      <c r="H111" s="283" t="s">
        <v>529</v>
      </c>
      <c r="I111" s="283" t="s">
        <v>491</v>
      </c>
      <c r="J111" s="283">
        <v>50</v>
      </c>
      <c r="K111" s="297"/>
    </row>
    <row r="112" ht="15" customHeight="1">
      <c r="B112" s="306"/>
      <c r="C112" s="283" t="s">
        <v>514</v>
      </c>
      <c r="D112" s="283"/>
      <c r="E112" s="283"/>
      <c r="F112" s="305" t="s">
        <v>495</v>
      </c>
      <c r="G112" s="283"/>
      <c r="H112" s="283" t="s">
        <v>529</v>
      </c>
      <c r="I112" s="283" t="s">
        <v>491</v>
      </c>
      <c r="J112" s="283">
        <v>50</v>
      </c>
      <c r="K112" s="297"/>
    </row>
    <row r="113" ht="15" customHeight="1">
      <c r="B113" s="306"/>
      <c r="C113" s="283" t="s">
        <v>59</v>
      </c>
      <c r="D113" s="283"/>
      <c r="E113" s="283"/>
      <c r="F113" s="305" t="s">
        <v>489</v>
      </c>
      <c r="G113" s="283"/>
      <c r="H113" s="283" t="s">
        <v>530</v>
      </c>
      <c r="I113" s="283" t="s">
        <v>491</v>
      </c>
      <c r="J113" s="283">
        <v>20</v>
      </c>
      <c r="K113" s="297"/>
    </row>
    <row r="114" ht="15" customHeight="1">
      <c r="B114" s="306"/>
      <c r="C114" s="283" t="s">
        <v>531</v>
      </c>
      <c r="D114" s="283"/>
      <c r="E114" s="283"/>
      <c r="F114" s="305" t="s">
        <v>489</v>
      </c>
      <c r="G114" s="283"/>
      <c r="H114" s="283" t="s">
        <v>532</v>
      </c>
      <c r="I114" s="283" t="s">
        <v>491</v>
      </c>
      <c r="J114" s="283">
        <v>120</v>
      </c>
      <c r="K114" s="297"/>
    </row>
    <row r="115" ht="15" customHeight="1">
      <c r="B115" s="306"/>
      <c r="C115" s="283" t="s">
        <v>44</v>
      </c>
      <c r="D115" s="283"/>
      <c r="E115" s="283"/>
      <c r="F115" s="305" t="s">
        <v>489</v>
      </c>
      <c r="G115" s="283"/>
      <c r="H115" s="283" t="s">
        <v>533</v>
      </c>
      <c r="I115" s="283" t="s">
        <v>524</v>
      </c>
      <c r="J115" s="283"/>
      <c r="K115" s="297"/>
    </row>
    <row r="116" ht="15" customHeight="1">
      <c r="B116" s="306"/>
      <c r="C116" s="283" t="s">
        <v>54</v>
      </c>
      <c r="D116" s="283"/>
      <c r="E116" s="283"/>
      <c r="F116" s="305" t="s">
        <v>489</v>
      </c>
      <c r="G116" s="283"/>
      <c r="H116" s="283" t="s">
        <v>534</v>
      </c>
      <c r="I116" s="283" t="s">
        <v>524</v>
      </c>
      <c r="J116" s="283"/>
      <c r="K116" s="297"/>
    </row>
    <row r="117" ht="15" customHeight="1">
      <c r="B117" s="306"/>
      <c r="C117" s="283" t="s">
        <v>63</v>
      </c>
      <c r="D117" s="283"/>
      <c r="E117" s="283"/>
      <c r="F117" s="305" t="s">
        <v>489</v>
      </c>
      <c r="G117" s="283"/>
      <c r="H117" s="283" t="s">
        <v>535</v>
      </c>
      <c r="I117" s="283" t="s">
        <v>536</v>
      </c>
      <c r="J117" s="283"/>
      <c r="K117" s="297"/>
    </row>
    <row r="118" ht="15" customHeight="1">
      <c r="B118" s="309"/>
      <c r="C118" s="315"/>
      <c r="D118" s="315"/>
      <c r="E118" s="315"/>
      <c r="F118" s="315"/>
      <c r="G118" s="315"/>
      <c r="H118" s="315"/>
      <c r="I118" s="315"/>
      <c r="J118" s="315"/>
      <c r="K118" s="311"/>
    </row>
    <row r="119" ht="18.75" customHeight="1">
      <c r="B119" s="316"/>
      <c r="C119" s="280"/>
      <c r="D119" s="280"/>
      <c r="E119" s="280"/>
      <c r="F119" s="317"/>
      <c r="G119" s="280"/>
      <c r="H119" s="280"/>
      <c r="I119" s="280"/>
      <c r="J119" s="280"/>
      <c r="K119" s="316"/>
    </row>
    <row r="120" ht="18.75" customHeight="1">
      <c r="B120" s="291"/>
      <c r="C120" s="291"/>
      <c r="D120" s="291"/>
      <c r="E120" s="291"/>
      <c r="F120" s="291"/>
      <c r="G120" s="291"/>
      <c r="H120" s="291"/>
      <c r="I120" s="291"/>
      <c r="J120" s="291"/>
      <c r="K120" s="291"/>
    </row>
    <row r="121" ht="7.5" customHeight="1">
      <c r="B121" s="318"/>
      <c r="C121" s="319"/>
      <c r="D121" s="319"/>
      <c r="E121" s="319"/>
      <c r="F121" s="319"/>
      <c r="G121" s="319"/>
      <c r="H121" s="319"/>
      <c r="I121" s="319"/>
      <c r="J121" s="319"/>
      <c r="K121" s="320"/>
    </row>
    <row r="122" ht="45" customHeight="1">
      <c r="B122" s="321"/>
      <c r="C122" s="274" t="s">
        <v>537</v>
      </c>
      <c r="D122" s="274"/>
      <c r="E122" s="274"/>
      <c r="F122" s="274"/>
      <c r="G122" s="274"/>
      <c r="H122" s="274"/>
      <c r="I122" s="274"/>
      <c r="J122" s="274"/>
      <c r="K122" s="322"/>
    </row>
    <row r="123" ht="17.25" customHeight="1">
      <c r="B123" s="323"/>
      <c r="C123" s="298" t="s">
        <v>483</v>
      </c>
      <c r="D123" s="298"/>
      <c r="E123" s="298"/>
      <c r="F123" s="298" t="s">
        <v>484</v>
      </c>
      <c r="G123" s="299"/>
      <c r="H123" s="298" t="s">
        <v>60</v>
      </c>
      <c r="I123" s="298" t="s">
        <v>63</v>
      </c>
      <c r="J123" s="298" t="s">
        <v>485</v>
      </c>
      <c r="K123" s="324"/>
    </row>
    <row r="124" ht="17.25" customHeight="1">
      <c r="B124" s="323"/>
      <c r="C124" s="300" t="s">
        <v>486</v>
      </c>
      <c r="D124" s="300"/>
      <c r="E124" s="300"/>
      <c r="F124" s="301" t="s">
        <v>487</v>
      </c>
      <c r="G124" s="302"/>
      <c r="H124" s="300"/>
      <c r="I124" s="300"/>
      <c r="J124" s="300" t="s">
        <v>488</v>
      </c>
      <c r="K124" s="324"/>
    </row>
    <row r="125" ht="5.25" customHeight="1">
      <c r="B125" s="325"/>
      <c r="C125" s="303"/>
      <c r="D125" s="303"/>
      <c r="E125" s="303"/>
      <c r="F125" s="303"/>
      <c r="G125" s="283"/>
      <c r="H125" s="303"/>
      <c r="I125" s="303"/>
      <c r="J125" s="303"/>
      <c r="K125" s="326"/>
    </row>
    <row r="126" ht="15" customHeight="1">
      <c r="B126" s="325"/>
      <c r="C126" s="283" t="s">
        <v>492</v>
      </c>
      <c r="D126" s="303"/>
      <c r="E126" s="303"/>
      <c r="F126" s="305" t="s">
        <v>489</v>
      </c>
      <c r="G126" s="283"/>
      <c r="H126" s="283" t="s">
        <v>529</v>
      </c>
      <c r="I126" s="283" t="s">
        <v>491</v>
      </c>
      <c r="J126" s="283">
        <v>120</v>
      </c>
      <c r="K126" s="327"/>
    </row>
    <row r="127" ht="15" customHeight="1">
      <c r="B127" s="325"/>
      <c r="C127" s="283" t="s">
        <v>538</v>
      </c>
      <c r="D127" s="283"/>
      <c r="E127" s="283"/>
      <c r="F127" s="305" t="s">
        <v>489</v>
      </c>
      <c r="G127" s="283"/>
      <c r="H127" s="283" t="s">
        <v>539</v>
      </c>
      <c r="I127" s="283" t="s">
        <v>491</v>
      </c>
      <c r="J127" s="283" t="s">
        <v>540</v>
      </c>
      <c r="K127" s="327"/>
    </row>
    <row r="128" ht="15" customHeight="1">
      <c r="B128" s="325"/>
      <c r="C128" s="283" t="s">
        <v>437</v>
      </c>
      <c r="D128" s="283"/>
      <c r="E128" s="283"/>
      <c r="F128" s="305" t="s">
        <v>489</v>
      </c>
      <c r="G128" s="283"/>
      <c r="H128" s="283" t="s">
        <v>541</v>
      </c>
      <c r="I128" s="283" t="s">
        <v>491</v>
      </c>
      <c r="J128" s="283" t="s">
        <v>540</v>
      </c>
      <c r="K128" s="327"/>
    </row>
    <row r="129" ht="15" customHeight="1">
      <c r="B129" s="325"/>
      <c r="C129" s="283" t="s">
        <v>500</v>
      </c>
      <c r="D129" s="283"/>
      <c r="E129" s="283"/>
      <c r="F129" s="305" t="s">
        <v>495</v>
      </c>
      <c r="G129" s="283"/>
      <c r="H129" s="283" t="s">
        <v>501</v>
      </c>
      <c r="I129" s="283" t="s">
        <v>491</v>
      </c>
      <c r="J129" s="283">
        <v>15</v>
      </c>
      <c r="K129" s="327"/>
    </row>
    <row r="130" ht="15" customHeight="1">
      <c r="B130" s="325"/>
      <c r="C130" s="307" t="s">
        <v>502</v>
      </c>
      <c r="D130" s="307"/>
      <c r="E130" s="307"/>
      <c r="F130" s="308" t="s">
        <v>495</v>
      </c>
      <c r="G130" s="307"/>
      <c r="H130" s="307" t="s">
        <v>503</v>
      </c>
      <c r="I130" s="307" t="s">
        <v>491</v>
      </c>
      <c r="J130" s="307">
        <v>15</v>
      </c>
      <c r="K130" s="327"/>
    </row>
    <row r="131" ht="15" customHeight="1">
      <c r="B131" s="325"/>
      <c r="C131" s="307" t="s">
        <v>504</v>
      </c>
      <c r="D131" s="307"/>
      <c r="E131" s="307"/>
      <c r="F131" s="308" t="s">
        <v>495</v>
      </c>
      <c r="G131" s="307"/>
      <c r="H131" s="307" t="s">
        <v>505</v>
      </c>
      <c r="I131" s="307" t="s">
        <v>491</v>
      </c>
      <c r="J131" s="307">
        <v>20</v>
      </c>
      <c r="K131" s="327"/>
    </row>
    <row r="132" ht="15" customHeight="1">
      <c r="B132" s="325"/>
      <c r="C132" s="307" t="s">
        <v>506</v>
      </c>
      <c r="D132" s="307"/>
      <c r="E132" s="307"/>
      <c r="F132" s="308" t="s">
        <v>495</v>
      </c>
      <c r="G132" s="307"/>
      <c r="H132" s="307" t="s">
        <v>507</v>
      </c>
      <c r="I132" s="307" t="s">
        <v>491</v>
      </c>
      <c r="J132" s="307">
        <v>20</v>
      </c>
      <c r="K132" s="327"/>
    </row>
    <row r="133" ht="15" customHeight="1">
      <c r="B133" s="325"/>
      <c r="C133" s="283" t="s">
        <v>494</v>
      </c>
      <c r="D133" s="283"/>
      <c r="E133" s="283"/>
      <c r="F133" s="305" t="s">
        <v>495</v>
      </c>
      <c r="G133" s="283"/>
      <c r="H133" s="283" t="s">
        <v>529</v>
      </c>
      <c r="I133" s="283" t="s">
        <v>491</v>
      </c>
      <c r="J133" s="283">
        <v>50</v>
      </c>
      <c r="K133" s="327"/>
    </row>
    <row r="134" ht="15" customHeight="1">
      <c r="B134" s="325"/>
      <c r="C134" s="283" t="s">
        <v>508</v>
      </c>
      <c r="D134" s="283"/>
      <c r="E134" s="283"/>
      <c r="F134" s="305" t="s">
        <v>495</v>
      </c>
      <c r="G134" s="283"/>
      <c r="H134" s="283" t="s">
        <v>529</v>
      </c>
      <c r="I134" s="283" t="s">
        <v>491</v>
      </c>
      <c r="J134" s="283">
        <v>50</v>
      </c>
      <c r="K134" s="327"/>
    </row>
    <row r="135" ht="15" customHeight="1">
      <c r="B135" s="325"/>
      <c r="C135" s="283" t="s">
        <v>514</v>
      </c>
      <c r="D135" s="283"/>
      <c r="E135" s="283"/>
      <c r="F135" s="305" t="s">
        <v>495</v>
      </c>
      <c r="G135" s="283"/>
      <c r="H135" s="283" t="s">
        <v>529</v>
      </c>
      <c r="I135" s="283" t="s">
        <v>491</v>
      </c>
      <c r="J135" s="283">
        <v>50</v>
      </c>
      <c r="K135" s="327"/>
    </row>
    <row r="136" ht="15" customHeight="1">
      <c r="B136" s="325"/>
      <c r="C136" s="283" t="s">
        <v>516</v>
      </c>
      <c r="D136" s="283"/>
      <c r="E136" s="283"/>
      <c r="F136" s="305" t="s">
        <v>495</v>
      </c>
      <c r="G136" s="283"/>
      <c r="H136" s="283" t="s">
        <v>529</v>
      </c>
      <c r="I136" s="283" t="s">
        <v>491</v>
      </c>
      <c r="J136" s="283">
        <v>50</v>
      </c>
      <c r="K136" s="327"/>
    </row>
    <row r="137" ht="15" customHeight="1">
      <c r="B137" s="325"/>
      <c r="C137" s="283" t="s">
        <v>517</v>
      </c>
      <c r="D137" s="283"/>
      <c r="E137" s="283"/>
      <c r="F137" s="305" t="s">
        <v>495</v>
      </c>
      <c r="G137" s="283"/>
      <c r="H137" s="283" t="s">
        <v>542</v>
      </c>
      <c r="I137" s="283" t="s">
        <v>491</v>
      </c>
      <c r="J137" s="283">
        <v>255</v>
      </c>
      <c r="K137" s="327"/>
    </row>
    <row r="138" ht="15" customHeight="1">
      <c r="B138" s="325"/>
      <c r="C138" s="283" t="s">
        <v>519</v>
      </c>
      <c r="D138" s="283"/>
      <c r="E138" s="283"/>
      <c r="F138" s="305" t="s">
        <v>489</v>
      </c>
      <c r="G138" s="283"/>
      <c r="H138" s="283" t="s">
        <v>543</v>
      </c>
      <c r="I138" s="283" t="s">
        <v>521</v>
      </c>
      <c r="J138" s="283"/>
      <c r="K138" s="327"/>
    </row>
    <row r="139" ht="15" customHeight="1">
      <c r="B139" s="325"/>
      <c r="C139" s="283" t="s">
        <v>522</v>
      </c>
      <c r="D139" s="283"/>
      <c r="E139" s="283"/>
      <c r="F139" s="305" t="s">
        <v>489</v>
      </c>
      <c r="G139" s="283"/>
      <c r="H139" s="283" t="s">
        <v>544</v>
      </c>
      <c r="I139" s="283" t="s">
        <v>524</v>
      </c>
      <c r="J139" s="283"/>
      <c r="K139" s="327"/>
    </row>
    <row r="140" ht="15" customHeight="1">
      <c r="B140" s="325"/>
      <c r="C140" s="283" t="s">
        <v>525</v>
      </c>
      <c r="D140" s="283"/>
      <c r="E140" s="283"/>
      <c r="F140" s="305" t="s">
        <v>489</v>
      </c>
      <c r="G140" s="283"/>
      <c r="H140" s="283" t="s">
        <v>525</v>
      </c>
      <c r="I140" s="283" t="s">
        <v>524</v>
      </c>
      <c r="J140" s="283"/>
      <c r="K140" s="327"/>
    </row>
    <row r="141" ht="15" customHeight="1">
      <c r="B141" s="325"/>
      <c r="C141" s="283" t="s">
        <v>44</v>
      </c>
      <c r="D141" s="283"/>
      <c r="E141" s="283"/>
      <c r="F141" s="305" t="s">
        <v>489</v>
      </c>
      <c r="G141" s="283"/>
      <c r="H141" s="283" t="s">
        <v>545</v>
      </c>
      <c r="I141" s="283" t="s">
        <v>524</v>
      </c>
      <c r="J141" s="283"/>
      <c r="K141" s="327"/>
    </row>
    <row r="142" ht="15" customHeight="1">
      <c r="B142" s="325"/>
      <c r="C142" s="283" t="s">
        <v>546</v>
      </c>
      <c r="D142" s="283"/>
      <c r="E142" s="283"/>
      <c r="F142" s="305" t="s">
        <v>489</v>
      </c>
      <c r="G142" s="283"/>
      <c r="H142" s="283" t="s">
        <v>547</v>
      </c>
      <c r="I142" s="283" t="s">
        <v>524</v>
      </c>
      <c r="J142" s="283"/>
      <c r="K142" s="327"/>
    </row>
    <row r="143" ht="15" customHeight="1">
      <c r="B143" s="328"/>
      <c r="C143" s="329"/>
      <c r="D143" s="329"/>
      <c r="E143" s="329"/>
      <c r="F143" s="329"/>
      <c r="G143" s="329"/>
      <c r="H143" s="329"/>
      <c r="I143" s="329"/>
      <c r="J143" s="329"/>
      <c r="K143" s="330"/>
    </row>
    <row r="144" ht="18.75" customHeight="1">
      <c r="B144" s="280"/>
      <c r="C144" s="280"/>
      <c r="D144" s="280"/>
      <c r="E144" s="280"/>
      <c r="F144" s="317"/>
      <c r="G144" s="280"/>
      <c r="H144" s="280"/>
      <c r="I144" s="280"/>
      <c r="J144" s="280"/>
      <c r="K144" s="280"/>
    </row>
    <row r="145" ht="18.75" customHeight="1">
      <c r="B145" s="291"/>
      <c r="C145" s="291"/>
      <c r="D145" s="291"/>
      <c r="E145" s="291"/>
      <c r="F145" s="291"/>
      <c r="G145" s="291"/>
      <c r="H145" s="291"/>
      <c r="I145" s="291"/>
      <c r="J145" s="291"/>
      <c r="K145" s="291"/>
    </row>
    <row r="146" ht="7.5" customHeight="1">
      <c r="B146" s="292"/>
      <c r="C146" s="293"/>
      <c r="D146" s="293"/>
      <c r="E146" s="293"/>
      <c r="F146" s="293"/>
      <c r="G146" s="293"/>
      <c r="H146" s="293"/>
      <c r="I146" s="293"/>
      <c r="J146" s="293"/>
      <c r="K146" s="294"/>
    </row>
    <row r="147" ht="45" customHeight="1">
      <c r="B147" s="295"/>
      <c r="C147" s="296" t="s">
        <v>548</v>
      </c>
      <c r="D147" s="296"/>
      <c r="E147" s="296"/>
      <c r="F147" s="296"/>
      <c r="G147" s="296"/>
      <c r="H147" s="296"/>
      <c r="I147" s="296"/>
      <c r="J147" s="296"/>
      <c r="K147" s="297"/>
    </row>
    <row r="148" ht="17.25" customHeight="1">
      <c r="B148" s="295"/>
      <c r="C148" s="298" t="s">
        <v>483</v>
      </c>
      <c r="D148" s="298"/>
      <c r="E148" s="298"/>
      <c r="F148" s="298" t="s">
        <v>484</v>
      </c>
      <c r="G148" s="299"/>
      <c r="H148" s="298" t="s">
        <v>60</v>
      </c>
      <c r="I148" s="298" t="s">
        <v>63</v>
      </c>
      <c r="J148" s="298" t="s">
        <v>485</v>
      </c>
      <c r="K148" s="297"/>
    </row>
    <row r="149" ht="17.25" customHeight="1">
      <c r="B149" s="295"/>
      <c r="C149" s="300" t="s">
        <v>486</v>
      </c>
      <c r="D149" s="300"/>
      <c r="E149" s="300"/>
      <c r="F149" s="301" t="s">
        <v>487</v>
      </c>
      <c r="G149" s="302"/>
      <c r="H149" s="300"/>
      <c r="I149" s="300"/>
      <c r="J149" s="300" t="s">
        <v>488</v>
      </c>
      <c r="K149" s="297"/>
    </row>
    <row r="150" ht="5.25" customHeight="1">
      <c r="B150" s="306"/>
      <c r="C150" s="303"/>
      <c r="D150" s="303"/>
      <c r="E150" s="303"/>
      <c r="F150" s="303"/>
      <c r="G150" s="304"/>
      <c r="H150" s="303"/>
      <c r="I150" s="303"/>
      <c r="J150" s="303"/>
      <c r="K150" s="327"/>
    </row>
    <row r="151" ht="15" customHeight="1">
      <c r="B151" s="306"/>
      <c r="C151" s="331" t="s">
        <v>492</v>
      </c>
      <c r="D151" s="283"/>
      <c r="E151" s="283"/>
      <c r="F151" s="332" t="s">
        <v>489</v>
      </c>
      <c r="G151" s="283"/>
      <c r="H151" s="331" t="s">
        <v>529</v>
      </c>
      <c r="I151" s="331" t="s">
        <v>491</v>
      </c>
      <c r="J151" s="331">
        <v>120</v>
      </c>
      <c r="K151" s="327"/>
    </row>
    <row r="152" ht="15" customHeight="1">
      <c r="B152" s="306"/>
      <c r="C152" s="331" t="s">
        <v>538</v>
      </c>
      <c r="D152" s="283"/>
      <c r="E152" s="283"/>
      <c r="F152" s="332" t="s">
        <v>489</v>
      </c>
      <c r="G152" s="283"/>
      <c r="H152" s="331" t="s">
        <v>549</v>
      </c>
      <c r="I152" s="331" t="s">
        <v>491</v>
      </c>
      <c r="J152" s="331" t="s">
        <v>540</v>
      </c>
      <c r="K152" s="327"/>
    </row>
    <row r="153" ht="15" customHeight="1">
      <c r="B153" s="306"/>
      <c r="C153" s="331" t="s">
        <v>437</v>
      </c>
      <c r="D153" s="283"/>
      <c r="E153" s="283"/>
      <c r="F153" s="332" t="s">
        <v>489</v>
      </c>
      <c r="G153" s="283"/>
      <c r="H153" s="331" t="s">
        <v>550</v>
      </c>
      <c r="I153" s="331" t="s">
        <v>491</v>
      </c>
      <c r="J153" s="331" t="s">
        <v>540</v>
      </c>
      <c r="K153" s="327"/>
    </row>
    <row r="154" ht="15" customHeight="1">
      <c r="B154" s="306"/>
      <c r="C154" s="331" t="s">
        <v>494</v>
      </c>
      <c r="D154" s="283"/>
      <c r="E154" s="283"/>
      <c r="F154" s="332" t="s">
        <v>495</v>
      </c>
      <c r="G154" s="283"/>
      <c r="H154" s="331" t="s">
        <v>529</v>
      </c>
      <c r="I154" s="331" t="s">
        <v>491</v>
      </c>
      <c r="J154" s="331">
        <v>50</v>
      </c>
      <c r="K154" s="327"/>
    </row>
    <row r="155" ht="15" customHeight="1">
      <c r="B155" s="306"/>
      <c r="C155" s="331" t="s">
        <v>497</v>
      </c>
      <c r="D155" s="283"/>
      <c r="E155" s="283"/>
      <c r="F155" s="332" t="s">
        <v>489</v>
      </c>
      <c r="G155" s="283"/>
      <c r="H155" s="331" t="s">
        <v>529</v>
      </c>
      <c r="I155" s="331" t="s">
        <v>499</v>
      </c>
      <c r="J155" s="331"/>
      <c r="K155" s="327"/>
    </row>
    <row r="156" ht="15" customHeight="1">
      <c r="B156" s="306"/>
      <c r="C156" s="331" t="s">
        <v>508</v>
      </c>
      <c r="D156" s="283"/>
      <c r="E156" s="283"/>
      <c r="F156" s="332" t="s">
        <v>495</v>
      </c>
      <c r="G156" s="283"/>
      <c r="H156" s="331" t="s">
        <v>529</v>
      </c>
      <c r="I156" s="331" t="s">
        <v>491</v>
      </c>
      <c r="J156" s="331">
        <v>50</v>
      </c>
      <c r="K156" s="327"/>
    </row>
    <row r="157" ht="15" customHeight="1">
      <c r="B157" s="306"/>
      <c r="C157" s="331" t="s">
        <v>516</v>
      </c>
      <c r="D157" s="283"/>
      <c r="E157" s="283"/>
      <c r="F157" s="332" t="s">
        <v>495</v>
      </c>
      <c r="G157" s="283"/>
      <c r="H157" s="331" t="s">
        <v>529</v>
      </c>
      <c r="I157" s="331" t="s">
        <v>491</v>
      </c>
      <c r="J157" s="331">
        <v>50</v>
      </c>
      <c r="K157" s="327"/>
    </row>
    <row r="158" ht="15" customHeight="1">
      <c r="B158" s="306"/>
      <c r="C158" s="331" t="s">
        <v>514</v>
      </c>
      <c r="D158" s="283"/>
      <c r="E158" s="283"/>
      <c r="F158" s="332" t="s">
        <v>495</v>
      </c>
      <c r="G158" s="283"/>
      <c r="H158" s="331" t="s">
        <v>529</v>
      </c>
      <c r="I158" s="331" t="s">
        <v>491</v>
      </c>
      <c r="J158" s="331">
        <v>50</v>
      </c>
      <c r="K158" s="327"/>
    </row>
    <row r="159" ht="15" customHeight="1">
      <c r="B159" s="306"/>
      <c r="C159" s="331" t="s">
        <v>103</v>
      </c>
      <c r="D159" s="283"/>
      <c r="E159" s="283"/>
      <c r="F159" s="332" t="s">
        <v>489</v>
      </c>
      <c r="G159" s="283"/>
      <c r="H159" s="331" t="s">
        <v>551</v>
      </c>
      <c r="I159" s="331" t="s">
        <v>491</v>
      </c>
      <c r="J159" s="331" t="s">
        <v>552</v>
      </c>
      <c r="K159" s="327"/>
    </row>
    <row r="160" ht="15" customHeight="1">
      <c r="B160" s="306"/>
      <c r="C160" s="331" t="s">
        <v>553</v>
      </c>
      <c r="D160" s="283"/>
      <c r="E160" s="283"/>
      <c r="F160" s="332" t="s">
        <v>489</v>
      </c>
      <c r="G160" s="283"/>
      <c r="H160" s="331" t="s">
        <v>554</v>
      </c>
      <c r="I160" s="331" t="s">
        <v>524</v>
      </c>
      <c r="J160" s="331"/>
      <c r="K160" s="327"/>
    </row>
    <row r="161" ht="15" customHeight="1">
      <c r="B161" s="333"/>
      <c r="C161" s="315"/>
      <c r="D161" s="315"/>
      <c r="E161" s="315"/>
      <c r="F161" s="315"/>
      <c r="G161" s="315"/>
      <c r="H161" s="315"/>
      <c r="I161" s="315"/>
      <c r="J161" s="315"/>
      <c r="K161" s="334"/>
    </row>
    <row r="162" ht="18.75" customHeight="1">
      <c r="B162" s="280"/>
      <c r="C162" s="283"/>
      <c r="D162" s="283"/>
      <c r="E162" s="283"/>
      <c r="F162" s="305"/>
      <c r="G162" s="283"/>
      <c r="H162" s="283"/>
      <c r="I162" s="283"/>
      <c r="J162" s="283"/>
      <c r="K162" s="280"/>
    </row>
    <row r="163" ht="18.75" customHeight="1">
      <c r="B163" s="291"/>
      <c r="C163" s="291"/>
      <c r="D163" s="291"/>
      <c r="E163" s="291"/>
      <c r="F163" s="291"/>
      <c r="G163" s="291"/>
      <c r="H163" s="291"/>
      <c r="I163" s="291"/>
      <c r="J163" s="291"/>
      <c r="K163" s="291"/>
    </row>
    <row r="164" ht="7.5" customHeight="1">
      <c r="B164" s="270"/>
      <c r="C164" s="271"/>
      <c r="D164" s="271"/>
      <c r="E164" s="271"/>
      <c r="F164" s="271"/>
      <c r="G164" s="271"/>
      <c r="H164" s="271"/>
      <c r="I164" s="271"/>
      <c r="J164" s="271"/>
      <c r="K164" s="272"/>
    </row>
    <row r="165" ht="45" customHeight="1">
      <c r="B165" s="273"/>
      <c r="C165" s="274" t="s">
        <v>555</v>
      </c>
      <c r="D165" s="274"/>
      <c r="E165" s="274"/>
      <c r="F165" s="274"/>
      <c r="G165" s="274"/>
      <c r="H165" s="274"/>
      <c r="I165" s="274"/>
      <c r="J165" s="274"/>
      <c r="K165" s="275"/>
    </row>
    <row r="166" ht="17.25" customHeight="1">
      <c r="B166" s="273"/>
      <c r="C166" s="298" t="s">
        <v>483</v>
      </c>
      <c r="D166" s="298"/>
      <c r="E166" s="298"/>
      <c r="F166" s="298" t="s">
        <v>484</v>
      </c>
      <c r="G166" s="335"/>
      <c r="H166" s="336" t="s">
        <v>60</v>
      </c>
      <c r="I166" s="336" t="s">
        <v>63</v>
      </c>
      <c r="J166" s="298" t="s">
        <v>485</v>
      </c>
      <c r="K166" s="275"/>
    </row>
    <row r="167" ht="17.25" customHeight="1">
      <c r="B167" s="276"/>
      <c r="C167" s="300" t="s">
        <v>486</v>
      </c>
      <c r="D167" s="300"/>
      <c r="E167" s="300"/>
      <c r="F167" s="301" t="s">
        <v>487</v>
      </c>
      <c r="G167" s="337"/>
      <c r="H167" s="338"/>
      <c r="I167" s="338"/>
      <c r="J167" s="300" t="s">
        <v>488</v>
      </c>
      <c r="K167" s="278"/>
    </row>
    <row r="168" ht="5.25" customHeight="1">
      <c r="B168" s="306"/>
      <c r="C168" s="303"/>
      <c r="D168" s="303"/>
      <c r="E168" s="303"/>
      <c r="F168" s="303"/>
      <c r="G168" s="304"/>
      <c r="H168" s="303"/>
      <c r="I168" s="303"/>
      <c r="J168" s="303"/>
      <c r="K168" s="327"/>
    </row>
    <row r="169" ht="15" customHeight="1">
      <c r="B169" s="306"/>
      <c r="C169" s="283" t="s">
        <v>492</v>
      </c>
      <c r="D169" s="283"/>
      <c r="E169" s="283"/>
      <c r="F169" s="305" t="s">
        <v>489</v>
      </c>
      <c r="G169" s="283"/>
      <c r="H169" s="283" t="s">
        <v>529</v>
      </c>
      <c r="I169" s="283" t="s">
        <v>491</v>
      </c>
      <c r="J169" s="283">
        <v>120</v>
      </c>
      <c r="K169" s="327"/>
    </row>
    <row r="170" ht="15" customHeight="1">
      <c r="B170" s="306"/>
      <c r="C170" s="283" t="s">
        <v>538</v>
      </c>
      <c r="D170" s="283"/>
      <c r="E170" s="283"/>
      <c r="F170" s="305" t="s">
        <v>489</v>
      </c>
      <c r="G170" s="283"/>
      <c r="H170" s="283" t="s">
        <v>539</v>
      </c>
      <c r="I170" s="283" t="s">
        <v>491</v>
      </c>
      <c r="J170" s="283" t="s">
        <v>540</v>
      </c>
      <c r="K170" s="327"/>
    </row>
    <row r="171" ht="15" customHeight="1">
      <c r="B171" s="306"/>
      <c r="C171" s="283" t="s">
        <v>437</v>
      </c>
      <c r="D171" s="283"/>
      <c r="E171" s="283"/>
      <c r="F171" s="305" t="s">
        <v>489</v>
      </c>
      <c r="G171" s="283"/>
      <c r="H171" s="283" t="s">
        <v>556</v>
      </c>
      <c r="I171" s="283" t="s">
        <v>491</v>
      </c>
      <c r="J171" s="283" t="s">
        <v>540</v>
      </c>
      <c r="K171" s="327"/>
    </row>
    <row r="172" ht="15" customHeight="1">
      <c r="B172" s="306"/>
      <c r="C172" s="283" t="s">
        <v>494</v>
      </c>
      <c r="D172" s="283"/>
      <c r="E172" s="283"/>
      <c r="F172" s="305" t="s">
        <v>495</v>
      </c>
      <c r="G172" s="283"/>
      <c r="H172" s="283" t="s">
        <v>556</v>
      </c>
      <c r="I172" s="283" t="s">
        <v>491</v>
      </c>
      <c r="J172" s="283">
        <v>50</v>
      </c>
      <c r="K172" s="327"/>
    </row>
    <row r="173" ht="15" customHeight="1">
      <c r="B173" s="306"/>
      <c r="C173" s="283" t="s">
        <v>497</v>
      </c>
      <c r="D173" s="283"/>
      <c r="E173" s="283"/>
      <c r="F173" s="305" t="s">
        <v>489</v>
      </c>
      <c r="G173" s="283"/>
      <c r="H173" s="283" t="s">
        <v>556</v>
      </c>
      <c r="I173" s="283" t="s">
        <v>499</v>
      </c>
      <c r="J173" s="283"/>
      <c r="K173" s="327"/>
    </row>
    <row r="174" ht="15" customHeight="1">
      <c r="B174" s="306"/>
      <c r="C174" s="283" t="s">
        <v>508</v>
      </c>
      <c r="D174" s="283"/>
      <c r="E174" s="283"/>
      <c r="F174" s="305" t="s">
        <v>495</v>
      </c>
      <c r="G174" s="283"/>
      <c r="H174" s="283" t="s">
        <v>556</v>
      </c>
      <c r="I174" s="283" t="s">
        <v>491</v>
      </c>
      <c r="J174" s="283">
        <v>50</v>
      </c>
      <c r="K174" s="327"/>
    </row>
    <row r="175" ht="15" customHeight="1">
      <c r="B175" s="306"/>
      <c r="C175" s="283" t="s">
        <v>516</v>
      </c>
      <c r="D175" s="283"/>
      <c r="E175" s="283"/>
      <c r="F175" s="305" t="s">
        <v>495</v>
      </c>
      <c r="G175" s="283"/>
      <c r="H175" s="283" t="s">
        <v>556</v>
      </c>
      <c r="I175" s="283" t="s">
        <v>491</v>
      </c>
      <c r="J175" s="283">
        <v>50</v>
      </c>
      <c r="K175" s="327"/>
    </row>
    <row r="176" ht="15" customHeight="1">
      <c r="B176" s="306"/>
      <c r="C176" s="283" t="s">
        <v>514</v>
      </c>
      <c r="D176" s="283"/>
      <c r="E176" s="283"/>
      <c r="F176" s="305" t="s">
        <v>495</v>
      </c>
      <c r="G176" s="283"/>
      <c r="H176" s="283" t="s">
        <v>556</v>
      </c>
      <c r="I176" s="283" t="s">
        <v>491</v>
      </c>
      <c r="J176" s="283">
        <v>50</v>
      </c>
      <c r="K176" s="327"/>
    </row>
    <row r="177" ht="15" customHeight="1">
      <c r="B177" s="306"/>
      <c r="C177" s="283" t="s">
        <v>113</v>
      </c>
      <c r="D177" s="283"/>
      <c r="E177" s="283"/>
      <c r="F177" s="305" t="s">
        <v>489</v>
      </c>
      <c r="G177" s="283"/>
      <c r="H177" s="283" t="s">
        <v>557</v>
      </c>
      <c r="I177" s="283" t="s">
        <v>558</v>
      </c>
      <c r="J177" s="283"/>
      <c r="K177" s="327"/>
    </row>
    <row r="178" ht="15" customHeight="1">
      <c r="B178" s="306"/>
      <c r="C178" s="283" t="s">
        <v>63</v>
      </c>
      <c r="D178" s="283"/>
      <c r="E178" s="283"/>
      <c r="F178" s="305" t="s">
        <v>489</v>
      </c>
      <c r="G178" s="283"/>
      <c r="H178" s="283" t="s">
        <v>559</v>
      </c>
      <c r="I178" s="283" t="s">
        <v>560</v>
      </c>
      <c r="J178" s="283">
        <v>1</v>
      </c>
      <c r="K178" s="327"/>
    </row>
    <row r="179" ht="15" customHeight="1">
      <c r="B179" s="306"/>
      <c r="C179" s="283" t="s">
        <v>59</v>
      </c>
      <c r="D179" s="283"/>
      <c r="E179" s="283"/>
      <c r="F179" s="305" t="s">
        <v>489</v>
      </c>
      <c r="G179" s="283"/>
      <c r="H179" s="283" t="s">
        <v>561</v>
      </c>
      <c r="I179" s="283" t="s">
        <v>491</v>
      </c>
      <c r="J179" s="283">
        <v>20</v>
      </c>
      <c r="K179" s="327"/>
    </row>
    <row r="180" ht="15" customHeight="1">
      <c r="B180" s="306"/>
      <c r="C180" s="283" t="s">
        <v>60</v>
      </c>
      <c r="D180" s="283"/>
      <c r="E180" s="283"/>
      <c r="F180" s="305" t="s">
        <v>489</v>
      </c>
      <c r="G180" s="283"/>
      <c r="H180" s="283" t="s">
        <v>562</v>
      </c>
      <c r="I180" s="283" t="s">
        <v>491</v>
      </c>
      <c r="J180" s="283">
        <v>255</v>
      </c>
      <c r="K180" s="327"/>
    </row>
    <row r="181" ht="15" customHeight="1">
      <c r="B181" s="306"/>
      <c r="C181" s="283" t="s">
        <v>114</v>
      </c>
      <c r="D181" s="283"/>
      <c r="E181" s="283"/>
      <c r="F181" s="305" t="s">
        <v>489</v>
      </c>
      <c r="G181" s="283"/>
      <c r="H181" s="283" t="s">
        <v>453</v>
      </c>
      <c r="I181" s="283" t="s">
        <v>491</v>
      </c>
      <c r="J181" s="283">
        <v>10</v>
      </c>
      <c r="K181" s="327"/>
    </row>
    <row r="182" ht="15" customHeight="1">
      <c r="B182" s="306"/>
      <c r="C182" s="283" t="s">
        <v>115</v>
      </c>
      <c r="D182" s="283"/>
      <c r="E182" s="283"/>
      <c r="F182" s="305" t="s">
        <v>489</v>
      </c>
      <c r="G182" s="283"/>
      <c r="H182" s="283" t="s">
        <v>563</v>
      </c>
      <c r="I182" s="283" t="s">
        <v>524</v>
      </c>
      <c r="J182" s="283"/>
      <c r="K182" s="327"/>
    </row>
    <row r="183" ht="15" customHeight="1">
      <c r="B183" s="306"/>
      <c r="C183" s="283" t="s">
        <v>564</v>
      </c>
      <c r="D183" s="283"/>
      <c r="E183" s="283"/>
      <c r="F183" s="305" t="s">
        <v>489</v>
      </c>
      <c r="G183" s="283"/>
      <c r="H183" s="283" t="s">
        <v>565</v>
      </c>
      <c r="I183" s="283" t="s">
        <v>524</v>
      </c>
      <c r="J183" s="283"/>
      <c r="K183" s="327"/>
    </row>
    <row r="184" ht="15" customHeight="1">
      <c r="B184" s="306"/>
      <c r="C184" s="283" t="s">
        <v>553</v>
      </c>
      <c r="D184" s="283"/>
      <c r="E184" s="283"/>
      <c r="F184" s="305" t="s">
        <v>489</v>
      </c>
      <c r="G184" s="283"/>
      <c r="H184" s="283" t="s">
        <v>566</v>
      </c>
      <c r="I184" s="283" t="s">
        <v>524</v>
      </c>
      <c r="J184" s="283"/>
      <c r="K184" s="327"/>
    </row>
    <row r="185" ht="15" customHeight="1">
      <c r="B185" s="306"/>
      <c r="C185" s="283" t="s">
        <v>117</v>
      </c>
      <c r="D185" s="283"/>
      <c r="E185" s="283"/>
      <c r="F185" s="305" t="s">
        <v>495</v>
      </c>
      <c r="G185" s="283"/>
      <c r="H185" s="283" t="s">
        <v>567</v>
      </c>
      <c r="I185" s="283" t="s">
        <v>491</v>
      </c>
      <c r="J185" s="283">
        <v>50</v>
      </c>
      <c r="K185" s="327"/>
    </row>
    <row r="186" ht="15" customHeight="1">
      <c r="B186" s="306"/>
      <c r="C186" s="283" t="s">
        <v>568</v>
      </c>
      <c r="D186" s="283"/>
      <c r="E186" s="283"/>
      <c r="F186" s="305" t="s">
        <v>495</v>
      </c>
      <c r="G186" s="283"/>
      <c r="H186" s="283" t="s">
        <v>569</v>
      </c>
      <c r="I186" s="283" t="s">
        <v>570</v>
      </c>
      <c r="J186" s="283"/>
      <c r="K186" s="327"/>
    </row>
    <row r="187" ht="15" customHeight="1">
      <c r="B187" s="306"/>
      <c r="C187" s="283" t="s">
        <v>571</v>
      </c>
      <c r="D187" s="283"/>
      <c r="E187" s="283"/>
      <c r="F187" s="305" t="s">
        <v>495</v>
      </c>
      <c r="G187" s="283"/>
      <c r="H187" s="283" t="s">
        <v>572</v>
      </c>
      <c r="I187" s="283" t="s">
        <v>570</v>
      </c>
      <c r="J187" s="283"/>
      <c r="K187" s="327"/>
    </row>
    <row r="188" ht="15" customHeight="1">
      <c r="B188" s="306"/>
      <c r="C188" s="283" t="s">
        <v>573</v>
      </c>
      <c r="D188" s="283"/>
      <c r="E188" s="283"/>
      <c r="F188" s="305" t="s">
        <v>495</v>
      </c>
      <c r="G188" s="283"/>
      <c r="H188" s="283" t="s">
        <v>574</v>
      </c>
      <c r="I188" s="283" t="s">
        <v>570</v>
      </c>
      <c r="J188" s="283"/>
      <c r="K188" s="327"/>
    </row>
    <row r="189" ht="15" customHeight="1">
      <c r="B189" s="306"/>
      <c r="C189" s="339" t="s">
        <v>575</v>
      </c>
      <c r="D189" s="283"/>
      <c r="E189" s="283"/>
      <c r="F189" s="305" t="s">
        <v>495</v>
      </c>
      <c r="G189" s="283"/>
      <c r="H189" s="283" t="s">
        <v>576</v>
      </c>
      <c r="I189" s="283" t="s">
        <v>577</v>
      </c>
      <c r="J189" s="340" t="s">
        <v>578</v>
      </c>
      <c r="K189" s="327"/>
    </row>
    <row r="190" ht="15" customHeight="1">
      <c r="B190" s="306"/>
      <c r="C190" s="290" t="s">
        <v>48</v>
      </c>
      <c r="D190" s="283"/>
      <c r="E190" s="283"/>
      <c r="F190" s="305" t="s">
        <v>489</v>
      </c>
      <c r="G190" s="283"/>
      <c r="H190" s="280" t="s">
        <v>579</v>
      </c>
      <c r="I190" s="283" t="s">
        <v>580</v>
      </c>
      <c r="J190" s="283"/>
      <c r="K190" s="327"/>
    </row>
    <row r="191" ht="15" customHeight="1">
      <c r="B191" s="306"/>
      <c r="C191" s="290" t="s">
        <v>581</v>
      </c>
      <c r="D191" s="283"/>
      <c r="E191" s="283"/>
      <c r="F191" s="305" t="s">
        <v>489</v>
      </c>
      <c r="G191" s="283"/>
      <c r="H191" s="283" t="s">
        <v>582</v>
      </c>
      <c r="I191" s="283" t="s">
        <v>524</v>
      </c>
      <c r="J191" s="283"/>
      <c r="K191" s="327"/>
    </row>
    <row r="192" ht="15" customHeight="1">
      <c r="B192" s="306"/>
      <c r="C192" s="290" t="s">
        <v>583</v>
      </c>
      <c r="D192" s="283"/>
      <c r="E192" s="283"/>
      <c r="F192" s="305" t="s">
        <v>489</v>
      </c>
      <c r="G192" s="283"/>
      <c r="H192" s="283" t="s">
        <v>584</v>
      </c>
      <c r="I192" s="283" t="s">
        <v>524</v>
      </c>
      <c r="J192" s="283"/>
      <c r="K192" s="327"/>
    </row>
    <row r="193" ht="15" customHeight="1">
      <c r="B193" s="306"/>
      <c r="C193" s="290" t="s">
        <v>585</v>
      </c>
      <c r="D193" s="283"/>
      <c r="E193" s="283"/>
      <c r="F193" s="305" t="s">
        <v>495</v>
      </c>
      <c r="G193" s="283"/>
      <c r="H193" s="283" t="s">
        <v>586</v>
      </c>
      <c r="I193" s="283" t="s">
        <v>524</v>
      </c>
      <c r="J193" s="283"/>
      <c r="K193" s="327"/>
    </row>
    <row r="194" ht="15" customHeight="1">
      <c r="B194" s="333"/>
      <c r="C194" s="341"/>
      <c r="D194" s="315"/>
      <c r="E194" s="315"/>
      <c r="F194" s="315"/>
      <c r="G194" s="315"/>
      <c r="H194" s="315"/>
      <c r="I194" s="315"/>
      <c r="J194" s="315"/>
      <c r="K194" s="334"/>
    </row>
    <row r="195" ht="18.75" customHeight="1">
      <c r="B195" s="280"/>
      <c r="C195" s="283"/>
      <c r="D195" s="283"/>
      <c r="E195" s="283"/>
      <c r="F195" s="305"/>
      <c r="G195" s="283"/>
      <c r="H195" s="283"/>
      <c r="I195" s="283"/>
      <c r="J195" s="283"/>
      <c r="K195" s="280"/>
    </row>
    <row r="196" ht="18.75" customHeight="1">
      <c r="B196" s="280"/>
      <c r="C196" s="283"/>
      <c r="D196" s="283"/>
      <c r="E196" s="283"/>
      <c r="F196" s="305"/>
      <c r="G196" s="283"/>
      <c r="H196" s="283"/>
      <c r="I196" s="283"/>
      <c r="J196" s="283"/>
      <c r="K196" s="280"/>
    </row>
    <row r="197" ht="18.75" customHeight="1">
      <c r="B197" s="291"/>
      <c r="C197" s="291"/>
      <c r="D197" s="291"/>
      <c r="E197" s="291"/>
      <c r="F197" s="291"/>
      <c r="G197" s="291"/>
      <c r="H197" s="291"/>
      <c r="I197" s="291"/>
      <c r="J197" s="291"/>
      <c r="K197" s="291"/>
    </row>
    <row r="198" ht="13.5">
      <c r="B198" s="270"/>
      <c r="C198" s="271"/>
      <c r="D198" s="271"/>
      <c r="E198" s="271"/>
      <c r="F198" s="271"/>
      <c r="G198" s="271"/>
      <c r="H198" s="271"/>
      <c r="I198" s="271"/>
      <c r="J198" s="271"/>
      <c r="K198" s="272"/>
    </row>
    <row r="199" ht="21">
      <c r="B199" s="273"/>
      <c r="C199" s="274" t="s">
        <v>587</v>
      </c>
      <c r="D199" s="274"/>
      <c r="E199" s="274"/>
      <c r="F199" s="274"/>
      <c r="G199" s="274"/>
      <c r="H199" s="274"/>
      <c r="I199" s="274"/>
      <c r="J199" s="274"/>
      <c r="K199" s="275"/>
    </row>
    <row r="200" ht="25.5" customHeight="1">
      <c r="B200" s="273"/>
      <c r="C200" s="342" t="s">
        <v>588</v>
      </c>
      <c r="D200" s="342"/>
      <c r="E200" s="342"/>
      <c r="F200" s="342" t="s">
        <v>589</v>
      </c>
      <c r="G200" s="343"/>
      <c r="H200" s="342" t="s">
        <v>590</v>
      </c>
      <c r="I200" s="342"/>
      <c r="J200" s="342"/>
      <c r="K200" s="275"/>
    </row>
    <row r="201" ht="5.25" customHeight="1">
      <c r="B201" s="306"/>
      <c r="C201" s="303"/>
      <c r="D201" s="303"/>
      <c r="E201" s="303"/>
      <c r="F201" s="303"/>
      <c r="G201" s="283"/>
      <c r="H201" s="303"/>
      <c r="I201" s="303"/>
      <c r="J201" s="303"/>
      <c r="K201" s="327"/>
    </row>
    <row r="202" ht="15" customHeight="1">
      <c r="B202" s="306"/>
      <c r="C202" s="283" t="s">
        <v>580</v>
      </c>
      <c r="D202" s="283"/>
      <c r="E202" s="283"/>
      <c r="F202" s="305" t="s">
        <v>49</v>
      </c>
      <c r="G202" s="283"/>
      <c r="H202" s="283" t="s">
        <v>591</v>
      </c>
      <c r="I202" s="283"/>
      <c r="J202" s="283"/>
      <c r="K202" s="327"/>
    </row>
    <row r="203" ht="15" customHeight="1">
      <c r="B203" s="306"/>
      <c r="C203" s="312"/>
      <c r="D203" s="283"/>
      <c r="E203" s="283"/>
      <c r="F203" s="305" t="s">
        <v>50</v>
      </c>
      <c r="G203" s="283"/>
      <c r="H203" s="283" t="s">
        <v>592</v>
      </c>
      <c r="I203" s="283"/>
      <c r="J203" s="283"/>
      <c r="K203" s="327"/>
    </row>
    <row r="204" ht="15" customHeight="1">
      <c r="B204" s="306"/>
      <c r="C204" s="312"/>
      <c r="D204" s="283"/>
      <c r="E204" s="283"/>
      <c r="F204" s="305" t="s">
        <v>53</v>
      </c>
      <c r="G204" s="283"/>
      <c r="H204" s="283" t="s">
        <v>593</v>
      </c>
      <c r="I204" s="283"/>
      <c r="J204" s="283"/>
      <c r="K204" s="327"/>
    </row>
    <row r="205" ht="15" customHeight="1">
      <c r="B205" s="306"/>
      <c r="C205" s="283"/>
      <c r="D205" s="283"/>
      <c r="E205" s="283"/>
      <c r="F205" s="305" t="s">
        <v>51</v>
      </c>
      <c r="G205" s="283"/>
      <c r="H205" s="283" t="s">
        <v>594</v>
      </c>
      <c r="I205" s="283"/>
      <c r="J205" s="283"/>
      <c r="K205" s="327"/>
    </row>
    <row r="206" ht="15" customHeight="1">
      <c r="B206" s="306"/>
      <c r="C206" s="283"/>
      <c r="D206" s="283"/>
      <c r="E206" s="283"/>
      <c r="F206" s="305" t="s">
        <v>52</v>
      </c>
      <c r="G206" s="283"/>
      <c r="H206" s="283" t="s">
        <v>595</v>
      </c>
      <c r="I206" s="283"/>
      <c r="J206" s="283"/>
      <c r="K206" s="327"/>
    </row>
    <row r="207" ht="15" customHeight="1">
      <c r="B207" s="306"/>
      <c r="C207" s="283"/>
      <c r="D207" s="283"/>
      <c r="E207" s="283"/>
      <c r="F207" s="305"/>
      <c r="G207" s="283"/>
      <c r="H207" s="283"/>
      <c r="I207" s="283"/>
      <c r="J207" s="283"/>
      <c r="K207" s="327"/>
    </row>
    <row r="208" ht="15" customHeight="1">
      <c r="B208" s="306"/>
      <c r="C208" s="283" t="s">
        <v>536</v>
      </c>
      <c r="D208" s="283"/>
      <c r="E208" s="283"/>
      <c r="F208" s="305" t="s">
        <v>430</v>
      </c>
      <c r="G208" s="283"/>
      <c r="H208" s="283" t="s">
        <v>596</v>
      </c>
      <c r="I208" s="283"/>
      <c r="J208" s="283"/>
      <c r="K208" s="327"/>
    </row>
    <row r="209" ht="15" customHeight="1">
      <c r="B209" s="306"/>
      <c r="C209" s="312"/>
      <c r="D209" s="283"/>
      <c r="E209" s="283"/>
      <c r="F209" s="305" t="s">
        <v>433</v>
      </c>
      <c r="G209" s="283"/>
      <c r="H209" s="283" t="s">
        <v>434</v>
      </c>
      <c r="I209" s="283"/>
      <c r="J209" s="283"/>
      <c r="K209" s="327"/>
    </row>
    <row r="210" ht="15" customHeight="1">
      <c r="B210" s="306"/>
      <c r="C210" s="283"/>
      <c r="D210" s="283"/>
      <c r="E210" s="283"/>
      <c r="F210" s="305" t="s">
        <v>85</v>
      </c>
      <c r="G210" s="283"/>
      <c r="H210" s="283" t="s">
        <v>597</v>
      </c>
      <c r="I210" s="283"/>
      <c r="J210" s="283"/>
      <c r="K210" s="327"/>
    </row>
    <row r="211" ht="15" customHeight="1">
      <c r="B211" s="344"/>
      <c r="C211" s="312"/>
      <c r="D211" s="312"/>
      <c r="E211" s="312"/>
      <c r="F211" s="305" t="s">
        <v>94</v>
      </c>
      <c r="G211" s="290"/>
      <c r="H211" s="331" t="s">
        <v>95</v>
      </c>
      <c r="I211" s="331"/>
      <c r="J211" s="331"/>
      <c r="K211" s="345"/>
    </row>
    <row r="212" ht="15" customHeight="1">
      <c r="B212" s="344"/>
      <c r="C212" s="312"/>
      <c r="D212" s="312"/>
      <c r="E212" s="312"/>
      <c r="F212" s="305" t="s">
        <v>435</v>
      </c>
      <c r="G212" s="290"/>
      <c r="H212" s="331" t="s">
        <v>598</v>
      </c>
      <c r="I212" s="331"/>
      <c r="J212" s="331"/>
      <c r="K212" s="345"/>
    </row>
    <row r="213" ht="15" customHeight="1">
      <c r="B213" s="344"/>
      <c r="C213" s="312"/>
      <c r="D213" s="312"/>
      <c r="E213" s="312"/>
      <c r="F213" s="346"/>
      <c r="G213" s="290"/>
      <c r="H213" s="347"/>
      <c r="I213" s="347"/>
      <c r="J213" s="347"/>
      <c r="K213" s="345"/>
    </row>
    <row r="214" ht="15" customHeight="1">
      <c r="B214" s="344"/>
      <c r="C214" s="283" t="s">
        <v>560</v>
      </c>
      <c r="D214" s="312"/>
      <c r="E214" s="312"/>
      <c r="F214" s="305">
        <v>1</v>
      </c>
      <c r="G214" s="290"/>
      <c r="H214" s="331" t="s">
        <v>599</v>
      </c>
      <c r="I214" s="331"/>
      <c r="J214" s="331"/>
      <c r="K214" s="345"/>
    </row>
    <row r="215" ht="15" customHeight="1">
      <c r="B215" s="344"/>
      <c r="C215" s="312"/>
      <c r="D215" s="312"/>
      <c r="E215" s="312"/>
      <c r="F215" s="305">
        <v>2</v>
      </c>
      <c r="G215" s="290"/>
      <c r="H215" s="331" t="s">
        <v>600</v>
      </c>
      <c r="I215" s="331"/>
      <c r="J215" s="331"/>
      <c r="K215" s="345"/>
    </row>
    <row r="216" ht="15" customHeight="1">
      <c r="B216" s="344"/>
      <c r="C216" s="312"/>
      <c r="D216" s="312"/>
      <c r="E216" s="312"/>
      <c r="F216" s="305">
        <v>3</v>
      </c>
      <c r="G216" s="290"/>
      <c r="H216" s="331" t="s">
        <v>601</v>
      </c>
      <c r="I216" s="331"/>
      <c r="J216" s="331"/>
      <c r="K216" s="345"/>
    </row>
    <row r="217" ht="15" customHeight="1">
      <c r="B217" s="344"/>
      <c r="C217" s="312"/>
      <c r="D217" s="312"/>
      <c r="E217" s="312"/>
      <c r="F217" s="305">
        <v>4</v>
      </c>
      <c r="G217" s="290"/>
      <c r="H217" s="331" t="s">
        <v>602</v>
      </c>
      <c r="I217" s="331"/>
      <c r="J217" s="331"/>
      <c r="K217" s="345"/>
    </row>
    <row r="218" ht="12.75" customHeight="1">
      <c r="B218" s="348"/>
      <c r="C218" s="349"/>
      <c r="D218" s="349"/>
      <c r="E218" s="349"/>
      <c r="F218" s="349"/>
      <c r="G218" s="349"/>
      <c r="H218" s="349"/>
      <c r="I218" s="349"/>
      <c r="J218" s="349"/>
      <c r="K218" s="350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DESKTOP-HPQ6973\Owner</dc:creator>
  <cp:lastModifiedBy>DESKTOP-HPQ6973\Owner</cp:lastModifiedBy>
  <dcterms:created xsi:type="dcterms:W3CDTF">2019-03-01T07:34:15Z</dcterms:created>
  <dcterms:modified xsi:type="dcterms:W3CDTF">2019-03-01T07:34:18Z</dcterms:modified>
</cp:coreProperties>
</file>